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0282305\Documents\Protected\TO DO 16-08\Moody's\Version 3\"/>
    </mc:Choice>
  </mc:AlternateContent>
  <workbookProtection lockStructure="1"/>
  <bookViews>
    <workbookView xWindow="0" yWindow="0" windowWidth="27410" windowHeight="12470"/>
  </bookViews>
  <sheets>
    <sheet name="Env. Indicators" sheetId="6" r:id="rId1"/>
    <sheet name="H&amp;S Indicators" sheetId="7" r:id="rId2"/>
    <sheet name="NFRD Indicators" sheetId="11" r:id="rId3"/>
    <sheet name="HR" sheetId="9" r:id="rId4"/>
    <sheet name="Governance" sheetId="10" r:id="rId5"/>
    <sheet name="TCFD" sheetId="12" r:id="rId6"/>
    <sheet name="SASB" sheetId="13" r:id="rId7"/>
    <sheet name="SFDR" sheetId="14" r:id="rId8"/>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9" i="9" l="1"/>
  <c r="E29" i="9"/>
  <c r="C29" i="9"/>
  <c r="G28" i="9"/>
  <c r="E28" i="9"/>
  <c r="C28" i="9"/>
  <c r="G27" i="9"/>
  <c r="E27" i="9"/>
  <c r="C27" i="9"/>
  <c r="G26" i="9"/>
  <c r="E26" i="9"/>
  <c r="C26" i="9"/>
  <c r="G25" i="9"/>
  <c r="E25" i="9"/>
  <c r="C25" i="9"/>
  <c r="C8" i="9"/>
  <c r="C7" i="9"/>
  <c r="C6" i="9"/>
  <c r="C5" i="9"/>
  <c r="C4" i="9"/>
  <c r="G57" i="6" l="1"/>
  <c r="H57" i="6"/>
  <c r="E58" i="6"/>
  <c r="F58" i="6"/>
  <c r="E63" i="6"/>
  <c r="F63" i="6"/>
  <c r="D40" i="6"/>
  <c r="G63" i="6" l="1"/>
  <c r="F39" i="6"/>
  <c r="F38" i="6"/>
  <c r="E39" i="6"/>
  <c r="E38" i="6"/>
  <c r="D39" i="6"/>
  <c r="D38" i="6"/>
  <c r="H30" i="6"/>
  <c r="G30" i="6"/>
  <c r="G39" i="6" l="1"/>
  <c r="H38" i="6"/>
  <c r="H39" i="6"/>
  <c r="G38" i="6"/>
  <c r="H46" i="6" l="1"/>
  <c r="G46" i="6"/>
  <c r="D16" i="7" l="1"/>
  <c r="G45" i="6" l="1"/>
  <c r="H45" i="6"/>
  <c r="E47" i="6"/>
  <c r="E40" i="6" s="1"/>
  <c r="D63" i="6" l="1"/>
  <c r="H63" i="6" s="1"/>
  <c r="F47" i="6" l="1"/>
  <c r="F40" i="6" s="1"/>
  <c r="G47" i="6" l="1"/>
  <c r="H47" i="6"/>
  <c r="H10" i="7"/>
  <c r="G10" i="7"/>
  <c r="H9" i="7"/>
  <c r="G9" i="7"/>
  <c r="F48" i="6" l="1"/>
  <c r="F50" i="6" s="1"/>
  <c r="D48" i="6"/>
  <c r="H16" i="6"/>
  <c r="G16" i="6"/>
  <c r="G40" i="6" l="1"/>
  <c r="H4" i="6"/>
  <c r="G4" i="6"/>
  <c r="D49" i="6"/>
  <c r="D51" i="6" s="1"/>
  <c r="F49" i="6"/>
  <c r="F51" i="6" s="1"/>
  <c r="E48" i="6"/>
  <c r="E49" i="6"/>
  <c r="D50" i="6"/>
  <c r="H50" i="6" s="1"/>
  <c r="H48" i="6"/>
  <c r="H40" i="6"/>
  <c r="H5" i="7"/>
  <c r="H4" i="7"/>
  <c r="H3" i="7"/>
  <c r="G4" i="7"/>
  <c r="G3" i="7"/>
  <c r="G5" i="7"/>
  <c r="H7" i="7"/>
  <c r="G7" i="7"/>
  <c r="H6" i="7"/>
  <c r="G6" i="7"/>
  <c r="E8" i="7"/>
  <c r="D8" i="7"/>
  <c r="G8" i="7" s="1"/>
  <c r="E7" i="7"/>
  <c r="D7" i="7"/>
  <c r="E6" i="7"/>
  <c r="D6" i="7"/>
  <c r="H8" i="7" l="1"/>
  <c r="H49" i="6"/>
  <c r="H51" i="6"/>
  <c r="E51" i="6"/>
  <c r="G51" i="6" s="1"/>
  <c r="G49" i="6"/>
  <c r="G48" i="6"/>
  <c r="E50" i="6"/>
  <c r="G50" i="6" s="1"/>
  <c r="F20" i="6"/>
  <c r="E20" i="6"/>
  <c r="D20" i="6"/>
  <c r="F18" i="6"/>
  <c r="E18" i="6"/>
  <c r="D18" i="6"/>
  <c r="H21" i="6"/>
  <c r="G21" i="6"/>
  <c r="H19" i="6"/>
  <c r="G19" i="6"/>
  <c r="H15" i="6"/>
  <c r="G15" i="6"/>
  <c r="H14" i="6"/>
  <c r="G14" i="6"/>
  <c r="H17" i="6"/>
  <c r="G17" i="6"/>
  <c r="G18" i="6" l="1"/>
  <c r="G20" i="6"/>
  <c r="H20" i="6"/>
  <c r="H18" i="6"/>
  <c r="H13" i="6" l="1"/>
  <c r="G13" i="6"/>
  <c r="H8" i="6"/>
  <c r="G8" i="6"/>
  <c r="E7" i="6"/>
  <c r="D7" i="6"/>
  <c r="H5" i="6"/>
  <c r="G5" i="6"/>
  <c r="F12" i="6"/>
  <c r="E12" i="6"/>
  <c r="D12" i="6"/>
  <c r="H11" i="6"/>
  <c r="G11" i="6"/>
  <c r="H9" i="6"/>
  <c r="G9" i="6"/>
  <c r="H3" i="6"/>
  <c r="G3" i="6"/>
  <c r="H44" i="6"/>
  <c r="G44" i="6"/>
  <c r="H43" i="6"/>
  <c r="G43" i="6"/>
  <c r="H42" i="6"/>
  <c r="G42" i="6"/>
  <c r="H6" i="6" l="1"/>
  <c r="F7" i="6"/>
  <c r="G7" i="6" s="1"/>
  <c r="G6" i="6"/>
  <c r="H41" i="6"/>
  <c r="G41" i="6"/>
  <c r="H37" i="6"/>
  <c r="G37" i="6"/>
  <c r="H36" i="6"/>
  <c r="G36" i="6"/>
  <c r="H35" i="6"/>
  <c r="G35" i="6"/>
  <c r="H34" i="6"/>
  <c r="G34" i="6"/>
  <c r="H33" i="6"/>
  <c r="G33" i="6"/>
  <c r="H29" i="6"/>
  <c r="G29" i="6"/>
  <c r="H24" i="6"/>
  <c r="G24" i="6"/>
  <c r="H22" i="6"/>
  <c r="G22" i="6"/>
  <c r="F23" i="6"/>
  <c r="E23" i="6"/>
  <c r="D23" i="6"/>
  <c r="H7" i="6" l="1"/>
  <c r="G23" i="6"/>
  <c r="H23" i="6"/>
</calcChain>
</file>

<file path=xl/sharedStrings.xml><?xml version="1.0" encoding="utf-8"?>
<sst xmlns="http://schemas.openxmlformats.org/spreadsheetml/2006/main" count="675" uniqueCount="481">
  <si>
    <t>KPI</t>
  </si>
  <si>
    <t>%</t>
  </si>
  <si>
    <t>MWh</t>
  </si>
  <si>
    <t>Total Scope 1</t>
  </si>
  <si>
    <t>Total Scope 3</t>
  </si>
  <si>
    <t>Total Scope 2 location-based</t>
  </si>
  <si>
    <t>CERTIFICATIONS</t>
  </si>
  <si>
    <t>2023 vs 2022</t>
  </si>
  <si>
    <t>2023 vs 2018</t>
  </si>
  <si>
    <t>+ 1 pts</t>
  </si>
  <si>
    <t>k€</t>
  </si>
  <si>
    <t>+ 13,5 pts</t>
  </si>
  <si>
    <t>+ 15,3 pts</t>
  </si>
  <si>
    <t>+ 66,8 pts</t>
  </si>
  <si>
    <t>+ 3,3 pts</t>
  </si>
  <si>
    <t>+ 96,0 pts</t>
  </si>
  <si>
    <t>- 0,6 pts</t>
  </si>
  <si>
    <t>+ 0,0 pts</t>
  </si>
  <si>
    <t>+ 0,9 pts</t>
  </si>
  <si>
    <t>+ 1,3 pts</t>
  </si>
  <si>
    <t>+ 1,9 pts</t>
  </si>
  <si>
    <t>- 3,6 pts</t>
  </si>
  <si>
    <t>+ 15,8 pts</t>
  </si>
  <si>
    <t>+ 21,1 pts</t>
  </si>
  <si>
    <t>Total Scope 1 et 2 location-based</t>
  </si>
  <si>
    <t>- 5,4 pts</t>
  </si>
  <si>
    <t>- 5,2 pts</t>
  </si>
  <si>
    <t>+ 0,3 pts</t>
  </si>
  <si>
    <t>+ 20,1 pts</t>
  </si>
  <si>
    <t>France</t>
  </si>
  <si>
    <t>Canada</t>
  </si>
  <si>
    <t>Europe</t>
  </si>
  <si>
    <t>Autres</t>
  </si>
  <si>
    <t>TOTAL</t>
  </si>
  <si>
    <t>Total</t>
  </si>
  <si>
    <t>18,0 %</t>
  </si>
  <si>
    <t>68 %</t>
  </si>
  <si>
    <t>75% *</t>
  </si>
  <si>
    <t>F</t>
  </si>
  <si>
    <t>H</t>
  </si>
  <si>
    <t>Recrutements</t>
  </si>
  <si>
    <t>Groupe</t>
  </si>
  <si>
    <t>Grands pays d’implantation</t>
  </si>
  <si>
    <t>Autres pays d’implantation</t>
  </si>
  <si>
    <t>Autre</t>
  </si>
  <si>
    <t>En nombre</t>
  </si>
  <si>
    <t>En pourcentage</t>
  </si>
  <si>
    <t>0 - 19 %</t>
  </si>
  <si>
    <t>Luxembourg</t>
  </si>
  <si>
    <t>Oman</t>
  </si>
  <si>
    <t>Philippines</t>
  </si>
  <si>
    <t>Taiwan</t>
  </si>
  <si>
    <t>20 - 39%</t>
  </si>
  <si>
    <t>Singapore</t>
  </si>
  <si>
    <t>40 - 59%</t>
  </si>
  <si>
    <t>60 - 79%</t>
  </si>
  <si>
    <t>80 - 100%</t>
  </si>
  <si>
    <t>Portugal</t>
  </si>
  <si>
    <t>1,53 </t>
  </si>
  <si>
    <t>0,043 </t>
  </si>
  <si>
    <t>0,050 </t>
  </si>
  <si>
    <t>153 </t>
  </si>
  <si>
    <t>151 </t>
  </si>
  <si>
    <t>147 (e)</t>
  </si>
  <si>
    <t>n.a. (d)</t>
  </si>
  <si>
    <t>6 774
100 %</t>
  </si>
  <si>
    <t>6 176      
100 % </t>
  </si>
  <si>
    <t>8 037    
100 %</t>
  </si>
  <si>
    <t>44 
 1 </t>
  </si>
  <si>
    <t>41 
6 </t>
  </si>
  <si>
    <t>49
4</t>
  </si>
  <si>
    <t>GJ</t>
  </si>
  <si>
    <t>RT-AE-130a.1</t>
  </si>
  <si>
    <t>RT-AE-130a.2</t>
  </si>
  <si>
    <t>RT-AE-130a.3</t>
  </si>
  <si>
    <t>RT-AE-150a.1</t>
  </si>
  <si>
    <t>RT-AE-150a.2</t>
  </si>
  <si>
    <t>RT-AE-230a.1</t>
  </si>
  <si>
    <t>RT-AE-230a.2</t>
  </si>
  <si>
    <t>RT-AE-250a.1</t>
  </si>
  <si>
    <t>RT-AE-250a.2</t>
  </si>
  <si>
    <t>RT-AE-250a.3</t>
  </si>
  <si>
    <t>RT-AE-250a.4</t>
  </si>
  <si>
    <t>RT-AE-410a.1</t>
  </si>
  <si>
    <t>RT-AE-410a.2</t>
  </si>
  <si>
    <t>RT-AE-440a.1</t>
  </si>
  <si>
    <t>RT-AE-510a.1</t>
  </si>
  <si>
    <t>&lt; 0.1 %</t>
  </si>
  <si>
    <t>RT-AE-510a.2</t>
  </si>
  <si>
    <t>RT-AE-510a.3</t>
  </si>
  <si>
    <t>449 </t>
  </si>
  <si>
    <t> 0</t>
  </si>
  <si>
    <t>567 </t>
  </si>
  <si>
    <t>Thales SA</t>
  </si>
  <si>
    <t>Thales Alenia Space France</t>
  </si>
  <si>
    <t>Production of non-dangerous waste (excluding exceptional waste)</t>
  </si>
  <si>
    <t>per person</t>
  </si>
  <si>
    <t>Production of hazardous waste (excluding exceptional waste, WEEE, SF6, NF3 and explosives)</t>
  </si>
  <si>
    <t>Total waste production (excluding exceptional waste)</t>
  </si>
  <si>
    <t>Per € million of turnover</t>
  </si>
  <si>
    <t>Production of exceptional waste</t>
  </si>
  <si>
    <t>Quantity of non-hazardous waste (excluding exceptional waste) recycled</t>
  </si>
  <si>
    <t>Recycling rate of non-hazardous waste (excluding exceptional waste)</t>
  </si>
  <si>
    <t>Quantity of non-hazardous waste (excluding exceptional waste) incinerated with energy recovery</t>
  </si>
  <si>
    <t>Quantity of hazardous waste recycled (excluding exceptional waste, WEEE, SF6, NF3, explosives)</t>
  </si>
  <si>
    <t>metric tons</t>
  </si>
  <si>
    <t>kg/pers.</t>
  </si>
  <si>
    <t>Metric tons per € million</t>
  </si>
  <si>
    <t>Topic</t>
  </si>
  <si>
    <t>Unit</t>
  </si>
  <si>
    <t>ATHMOSPHERIC EMISSIONS</t>
  </si>
  <si>
    <t>NOx emissions</t>
  </si>
  <si>
    <t>SO2 emissions</t>
  </si>
  <si>
    <t>Atmospheric emissions (solvents)</t>
  </si>
  <si>
    <t>metric tons of NOx</t>
  </si>
  <si>
    <t>metric tons of SO2</t>
  </si>
  <si>
    <t>WATER</t>
  </si>
  <si>
    <t>Water withdrawals (total)</t>
  </si>
  <si>
    <t>Industrial wastewater emissions</t>
  </si>
  <si>
    <t>thousands of m3</t>
  </si>
  <si>
    <t>m3/€ million</t>
  </si>
  <si>
    <t>thousands of m</t>
  </si>
  <si>
    <t>Total energy consumption</t>
  </si>
  <si>
    <t>Electricity consumption</t>
  </si>
  <si>
    <t>Proportion of electricity from renewable sources</t>
  </si>
  <si>
    <t>proportion of electricity from renewable sources bundled with guarantees of origin</t>
  </si>
  <si>
    <t>proportion of electricity from renewable sources linked to PPAs (Power Purchase Agreements)</t>
  </si>
  <si>
    <t>Proportion of electricity linked to self-consumption</t>
  </si>
  <si>
    <t>Fuel consumption</t>
  </si>
  <si>
    <t>of which gas consumption</t>
  </si>
  <si>
    <t>Share of electricity from renewable sources</t>
  </si>
  <si>
    <t>Share of biogas in gas consumption</t>
  </si>
  <si>
    <t>Heat and steam consumption</t>
  </si>
  <si>
    <t>ENERGY</t>
  </si>
  <si>
    <t>MWh/€ million</t>
  </si>
  <si>
    <t>of which substance-related emissions</t>
  </si>
  <si>
    <t>CO2 emissions associated with the purchase of goods and services</t>
  </si>
  <si>
    <t>CO2 emissions associated with the use phase of products put on the market</t>
  </si>
  <si>
    <t>of which direct emissions</t>
  </si>
  <si>
    <t>of which indirect emissions</t>
  </si>
  <si>
    <t>CO2 emissions from business travel</t>
  </si>
  <si>
    <t>CO2 emissions from company vehicles</t>
  </si>
  <si>
    <t>CO2 emissions from commuting to and from work</t>
  </si>
  <si>
    <t xml:space="preserve">Total Scope 1, 2 (location-based) and 3 </t>
  </si>
  <si>
    <t>Total Scope 1, 2 (location-based) and 3 Per € million of turnover</t>
  </si>
  <si>
    <t>Total Scope 1, 2 (market-based) and 3 Per € million of turnover</t>
  </si>
  <si>
    <t>Number of engineering staff trained in eco-design</t>
  </si>
  <si>
    <t>ECO-DESIGN</t>
  </si>
  <si>
    <t>Number of ISO 14001 certified sites</t>
  </si>
  <si>
    <t>Number of ISO 50001 certified sites</t>
  </si>
  <si>
    <t>Percentage of employees working at ISO 14001 certified sites</t>
  </si>
  <si>
    <t>Percentage of industrial sites certified ISO 50001</t>
  </si>
  <si>
    <t>Number of employees working at sites covered by environmental reporting</t>
  </si>
  <si>
    <t>% of total employees</t>
  </si>
  <si>
    <t xml:space="preserve">GENERAL CHARACTERISTICS </t>
  </si>
  <si>
    <t>GREENHOUSE GAS EMISSIONS</t>
  </si>
  <si>
    <t>WASTE</t>
  </si>
  <si>
    <t>Operational emissions</t>
  </si>
  <si>
    <t>Turnover*</t>
  </si>
  <si>
    <t>Number of Thales employees*</t>
  </si>
  <si>
    <t>* Data are processed in order to maintain the same perimeter</t>
  </si>
  <si>
    <t>HR and Financial data used for the ratio</t>
  </si>
  <si>
    <t>Number of days lost</t>
  </si>
  <si>
    <t>Frequency rate of accidents with lost time</t>
  </si>
  <si>
    <t>Frequency rate of reportable accidents with or without lost time</t>
  </si>
  <si>
    <t>Severity rate of accidents with lost time</t>
  </si>
  <si>
    <t>Number of occupational illnesses recognized by health authorities</t>
  </si>
  <si>
    <t>Number of fatalities relating to accidents at work or occupational illness</t>
  </si>
  <si>
    <t>HEALTH &amp; SAFETY</t>
  </si>
  <si>
    <t xml:space="preserve">Topic </t>
  </si>
  <si>
    <t>Baseline 2018 (excluding GTS)</t>
  </si>
  <si>
    <t>Earnings 2022 (excluding GTS)</t>
  </si>
  <si>
    <t>Earnings 2023 (excluding GTS)</t>
  </si>
  <si>
    <t>2023 vs. 2022</t>
  </si>
  <si>
    <t>2023 vs. 2018</t>
  </si>
  <si>
    <t>Number of working hours</t>
  </si>
  <si>
    <t>Number of ISO 45001 certified sites</t>
  </si>
  <si>
    <t>Percentage of employees working at ISO 45001 certified sites</t>
  </si>
  <si>
    <t>Rate of investigated lost-time accidents</t>
  </si>
  <si>
    <t>Topic/risk</t>
  </si>
  <si>
    <t>Policies</t>
  </si>
  <si>
    <t>Key performance indicator</t>
  </si>
  <si>
    <t>2021 
results</t>
  </si>
  <si>
    <t>2022 
results</t>
  </si>
  <si>
    <t>2023 
results</t>
  </si>
  <si>
    <t>1. Diversity &amp; Inclusion</t>
  </si>
  <si>
    <t>Percentage of women in top positions 2023 target: 20%</t>
  </si>
  <si>
    <t>Percentage of Management Committees with at least three female members 2023 target: 75%</t>
  </si>
  <si>
    <t>2. Workplace health and safety</t>
  </si>
  <si>
    <t>Absenteeism rate</t>
  </si>
  <si>
    <t>Frequency rate of accidents at work 2023 target: 1.55</t>
  </si>
  <si>
    <t>Severity rate of accidents at work</t>
  </si>
  <si>
    <t>Percentage of employees working at an ISO 45001 certified site;</t>
  </si>
  <si>
    <t>3. Environmental impacts of the Group’s activities</t>
  </si>
  <si>
    <t>Reduction of operational emissions (a) Absolute value compared with 2018 2023 target: -35%</t>
  </si>
  <si>
    <t>Reduction of other emissions (b) Absolute value compared with 2018</t>
  </si>
  <si>
    <t>Recycling rate of non-hazardous waste (c)</t>
  </si>
  <si>
    <t>Percentage of employees working at an ISO 14001 certified site;</t>
  </si>
  <si>
    <t>4. Impacts of regulatory changes</t>
  </si>
  <si>
    <t>New developments incorporating eco-design</t>
  </si>
  <si>
    <t>Percentage of Product Line Architects and Product Line Managers trained in or made aware of eco‑design.</t>
  </si>
  <si>
    <t>5. Compliance with rules of business ethics (in particular the fight against corruption and influence peddling)</t>
  </si>
  <si>
    <t>Number of operational entities that have conducted a local assessment/mapping of corruption risks</t>
  </si>
  <si>
    <t>6. Vigilance concerning supplier compliance with corporate responsibility issues</t>
  </si>
  <si>
    <t>Percentage of new suppliers committed to the principles of Thales’new Integrity &amp; Corporate Responsibility Charter: 2023 target: 100%</t>
  </si>
  <si>
    <t>Percentage of existing suppliers assessed among those considered as “at risk” according to the Duty of Care mapping. 2023 target: 100%</t>
  </si>
  <si>
    <t>Operational emissions: Internal operations (Scopes 1, 2, and 3 - “business travel”).</t>
  </si>
  <si>
    <t>(b)</t>
  </si>
  <si>
    <t>Other emissions: Scope 3 “purchased goods and services” and “use of sold services and goods”.</t>
  </si>
  <si>
    <t>(c)</t>
  </si>
  <si>
    <t>Excluding exceptional waste.</t>
  </si>
  <si>
    <t>(d)</t>
  </si>
  <si>
    <t>Given the change in the evaluation process and the third party in charge of it in 2023, the data required to calculate this KPI are not available for the year under review. For information, in June 2023 Thales joined the global aerospace and defence industry supply chain assessment program proposed by the IAEG (International Aerospace Environmental Group). A new indicator will be defined in 2024.</t>
  </si>
  <si>
    <t>(e)</t>
  </si>
  <si>
    <t>(a)</t>
  </si>
  <si>
    <t>Alerts received via the Group’s whistleblowing system, including admissible alerts relating to allegations of corruption</t>
  </si>
  <si>
    <t>Anti-corruption training Multi-year objective: training of 100% of the populations concerned</t>
  </si>
  <si>
    <t xml:space="preserve">The number of operating entities concerned varies according to the context (sale/disposal of businesses, merger of entities). See URD section 3.4.1 for details of internal control processes. </t>
  </si>
  <si>
    <t>Women</t>
  </si>
  <si>
    <t>Men</t>
  </si>
  <si>
    <t>Other</t>
  </si>
  <si>
    <t>Not declared</t>
  </si>
  <si>
    <t>GROUP</t>
  </si>
  <si>
    <t>United-Kingdom</t>
  </si>
  <si>
    <t>Germany</t>
  </si>
  <si>
    <t>Netherlands</t>
  </si>
  <si>
    <t>USA</t>
  </si>
  <si>
    <t>Australia</t>
  </si>
  <si>
    <t>Latin America</t>
  </si>
  <si>
    <t>Asia, Pacific &amp; Eurasia</t>
  </si>
  <si>
    <t>Africa &amp; Middle East</t>
  </si>
  <si>
    <t>Employees by gender</t>
  </si>
  <si>
    <t>Major countries of operations</t>
  </si>
  <si>
    <t>Other countries of operations</t>
  </si>
  <si>
    <t>Proportion of women in senior management (grades NR10 to 12)</t>
  </si>
  <si>
    <t>Proportion of Management Committees including at least three women</t>
  </si>
  <si>
    <t>Objectives 2026</t>
  </si>
  <si>
    <t>* of management committees to have at least four women</t>
  </si>
  <si>
    <t>Attrition</t>
  </si>
  <si>
    <t>Number of employees leaving the company in 2023</t>
  </si>
  <si>
    <t>Overall attrition rate</t>
  </si>
  <si>
    <t>Number of part-time</t>
  </si>
  <si>
    <t>Number of employees on permanent contracts</t>
  </si>
  <si>
    <t>Number of employees on fixed-term contracts</t>
  </si>
  <si>
    <t>Number of full-time employees</t>
  </si>
  <si>
    <t>Number of part-time employees</t>
  </si>
  <si>
    <t>Type of working contracts</t>
  </si>
  <si>
    <t>United Kingdom</t>
  </si>
  <si>
    <t>Europe (Other)</t>
  </si>
  <si>
    <t>Asia, Pacific and Eurasia</t>
  </si>
  <si>
    <t>Recruitments</t>
  </si>
  <si>
    <t>Women in Management</t>
  </si>
  <si>
    <t>Women in recruitment</t>
  </si>
  <si>
    <t>Share of Women in Executives Committee</t>
  </si>
  <si>
    <t>* All type of contracts</t>
  </si>
  <si>
    <t>Training</t>
  </si>
  <si>
    <t>% of employees trained in 2023</t>
  </si>
  <si>
    <t>Average number of training hours per category of employees</t>
  </si>
  <si>
    <t>Non-executives (LR0-6)</t>
  </si>
  <si>
    <t>Executives (LR7-9)</t>
  </si>
  <si>
    <t>Senior Executives (LR10-12)</t>
  </si>
  <si>
    <t>Individual assessment</t>
  </si>
  <si>
    <t>% of employees who have benefitted from regular assessment and career development evaluations</t>
  </si>
  <si>
    <t>Breakdown of Senior Executives by gender</t>
  </si>
  <si>
    <t>Number</t>
  </si>
  <si>
    <t>In %</t>
  </si>
  <si>
    <t>Group</t>
  </si>
  <si>
    <t>Employment rate of persons with disabilities (France)</t>
  </si>
  <si>
    <t>Persons with disabilities (France)</t>
  </si>
  <si>
    <t>Breakdown of employees by age</t>
  </si>
  <si>
    <t>Breakdown of headcount by age groups</t>
  </si>
  <si>
    <t>Less than 30 years</t>
  </si>
  <si>
    <t>30-50 years old</t>
  </si>
  <si>
    <t>Over 50</t>
  </si>
  <si>
    <t>In number</t>
  </si>
  <si>
    <t>Coverage rate</t>
  </si>
  <si>
    <t>EEA employees in countries with more than 50 employees</t>
  </si>
  <si>
    <t>Non-EEA employees in countries with more than 50 employees</t>
  </si>
  <si>
    <t>Argentina</t>
  </si>
  <si>
    <t>Poland</t>
  </si>
  <si>
    <t>Czech Republic</t>
  </si>
  <si>
    <t>Colombia</t>
  </si>
  <si>
    <t>Romania</t>
  </si>
  <si>
    <t>Egypt</t>
  </si>
  <si>
    <t>United Arab Emirates</t>
  </si>
  <si>
    <t>United States</t>
  </si>
  <si>
    <t>Hong Kong</t>
  </si>
  <si>
    <t>India</t>
  </si>
  <si>
    <t>Israel</t>
  </si>
  <si>
    <t>Japan</t>
  </si>
  <si>
    <t>South Korea</t>
  </si>
  <si>
    <t>Malaysia</t>
  </si>
  <si>
    <t>Morocco</t>
  </si>
  <si>
    <t>Saudi Arabia</t>
  </si>
  <si>
    <t>South Africa</t>
  </si>
  <si>
    <t>Thailand</t>
  </si>
  <si>
    <t>Turkey</t>
  </si>
  <si>
    <t>China</t>
  </si>
  <si>
    <t>Mexico</t>
  </si>
  <si>
    <t>Finland</t>
  </si>
  <si>
    <t>Belgium</t>
  </si>
  <si>
    <t>Brazil</t>
  </si>
  <si>
    <t>Spain</t>
  </si>
  <si>
    <t>Switzerland</t>
  </si>
  <si>
    <t>Italy</t>
  </si>
  <si>
    <t>Norway</t>
  </si>
  <si>
    <t>Sweden</t>
  </si>
  <si>
    <t>Environmental indicators</t>
  </si>
  <si>
    <t>Fight against corruption and influence peddling</t>
  </si>
  <si>
    <t>Number of people trained</t>
  </si>
  <si>
    <t>% of exposed employees that have been trained</t>
  </si>
  <si>
    <t>Type of alerts</t>
  </si>
  <si>
    <t>Number of received alerts</t>
  </si>
  <si>
    <t>Admissible alerts</t>
  </si>
  <si>
    <t>Allegation of conflict of interest</t>
  </si>
  <si>
    <t>Allegation of non compliance with trade rules</t>
  </si>
  <si>
    <t>Allegation of corruption or influence peddling</t>
  </si>
  <si>
    <t>Allegation of harassment, discrimination or violence in workplace</t>
  </si>
  <si>
    <t>Allegation of fraud</t>
  </si>
  <si>
    <t>Allegation of non respect of information privacy and protection</t>
  </si>
  <si>
    <t>Allegation of non respect of Human rights</t>
  </si>
  <si>
    <t>Closing without action</t>
  </si>
  <si>
    <t>Closing with an action plan following internal investigation</t>
  </si>
  <si>
    <t>Alert still being processed</t>
  </si>
  <si>
    <t>Lobbying activities</t>
  </si>
  <si>
    <t xml:space="preserve">Between 
€500 000 and €600 000 </t>
  </si>
  <si>
    <t xml:space="preserve">Between 
€300 000 and €400 000 </t>
  </si>
  <si>
    <t>Spendings indicated on the European Transparency Register</t>
  </si>
  <si>
    <t>TCFD recommendation</t>
  </si>
  <si>
    <t>Corresponding section of the Universal Registration Document</t>
  </si>
  <si>
    <t>Board of Directors oversight:</t>
  </si>
  <si>
    <t>5.1.2 "CSR governance to accelerate sustainable transformation”</t>
  </si>
  <si>
    <t>Describe the control that the Board of Directors exercises over climate-related risks and opportunities</t>
  </si>
  <si>
    <t>Identify the risks and opportunities:</t>
  </si>
  <si>
    <t>5.2.1.2 Management of environmental impacts, risks and opportunities</t>
  </si>
  <si>
    <t>Please describe the short, medium and long-term climate-related risks and opportunities</t>
  </si>
  <si>
    <t>Impact on investment strategy:</t>
  </si>
  <si>
    <t>5.2.1.2.4 Materiality of environmental impacts</t>
  </si>
  <si>
    <t>Describe the impact of climate-related risks and opportunities on the investment strategy</t>
  </si>
  <si>
    <t>Resilience of the investment strategy: Please provide details of the resilience of the investment strategy, considering different climate scenarios, including a 2 °C or lower scenario</t>
  </si>
  <si>
    <t>Evaluating the risks:</t>
  </si>
  <si>
    <t>Please describe your risk management processes for identifying, assessing and managing climate-related risks</t>
  </si>
  <si>
    <t>5.2.1.2.4 Environmental risk mapping</t>
  </si>
  <si>
    <t>Managing risks:</t>
  </si>
  <si>
    <t>5.2.1 Management and governance of environmental issues</t>
  </si>
  <si>
    <t>Please describe the processes for managing climate-related risks</t>
  </si>
  <si>
    <t>Integrating risks:</t>
  </si>
  <si>
    <t>Please describe how climate-related risks are integrated into risk management processes</t>
  </si>
  <si>
    <t>Use of indicators:</t>
  </si>
  <si>
    <t>5.5.1 Reporting methodology for environmental data</t>
  </si>
  <si>
    <t>Please provide information on the indicators used to assess climate-related risks and opportunities in the investment strategy and risk management process</t>
  </si>
  <si>
    <t>Measuring GHG emissions:</t>
  </si>
  <si>
    <t>5.2.2 Combating climate change and promoting energy efficiency</t>
  </si>
  <si>
    <t>Please provide information on greenhouse gas (GHG) emissions and related risks under Scopes 1 and 2, and where applicable, Scope 3</t>
  </si>
  <si>
    <t>Setting targets:</t>
  </si>
  <si>
    <t>Please provide information on the targets set for managing climate-related risks and opportunities, and the results that have been achieved in pursuing these targets</t>
  </si>
  <si>
    <t>Indicator</t>
  </si>
  <si>
    <t>2023 data</t>
  </si>
  <si>
    <t>SASB ref.</t>
  </si>
  <si>
    <t>Energy management</t>
  </si>
  <si>
    <t>Proportion of renewable electricity</t>
  </si>
  <si>
    <t>% (electricity)</t>
  </si>
  <si>
    <t>Proportion of energy from the grid</t>
  </si>
  <si>
    <t>Management of hazardous waste</t>
  </si>
  <si>
    <t>Proportion of hazardous waste recycled</t>
  </si>
  <si>
    <t>Number and total quantity of reportable spills</t>
  </si>
  <si>
    <t>of which quantity recovered</t>
  </si>
  <si>
    <t>Data security</t>
  </si>
  <si>
    <t>Number of data breaches</t>
  </si>
  <si>
    <t>Not reported</t>
  </si>
  <si>
    <t>of which involving confidential information (proportion)</t>
  </si>
  <si>
    <t>Description of the approach to identifying and responding to data security risks in the company’s (1) operations and (2) products</t>
  </si>
  <si>
    <t>See sections 3.1.6 and 5.4.3.3.2</t>
  </si>
  <si>
    <t>Product safety</t>
  </si>
  <si>
    <t>Number of recalls issued</t>
  </si>
  <si>
    <t>of which total number of units recalled</t>
  </si>
  <si>
    <t>Number of counterfeit parts detected</t>
  </si>
  <si>
    <t>of which percentage avoided</t>
  </si>
  <si>
    <t>Number of airworthiness notices received</t>
  </si>
  <si>
    <t>total units affected</t>
  </si>
  <si>
    <t>Several hundred</t>
  </si>
  <si>
    <t>Total financial losses resulting from legal proceedings related to product safety</t>
  </si>
  <si>
    <t>Fuel economy and emissions in use phase</t>
  </si>
  <si>
    <t>Approximately 20%</t>
  </si>
  <si>
    <t>Description of the strategy to reduce fuel consumption and greenhouse gas (GHG) emissions from products.</t>
  </si>
  <si>
    <t>See section 5.2.2</t>
  </si>
  <si>
    <t>Supply of materials</t>
  </si>
  <si>
    <t>Description of risk management for the use of critical materials</t>
  </si>
  <si>
    <t>See sections 5.2.4 and 5.4.3.2.2</t>
  </si>
  <si>
    <t>Business Ethics</t>
  </si>
  <si>
    <t>Total financial losses as a result of legal proceedings associated with incidents of corruption and/or illicit international trafficking</t>
  </si>
  <si>
    <t>As a % of total sales 2023</t>
  </si>
  <si>
    <t>Discussion of business ethics risk management processes throughout the value chain</t>
  </si>
  <si>
    <t>See section 5.4.2</t>
  </si>
  <si>
    <t>GHG emissions</t>
  </si>
  <si>
    <t>Scope 1 (thousands of metric tons of CO2)</t>
  </si>
  <si>
    <t> 61</t>
  </si>
  <si>
    <t>Scope 2 (thousands of metric tons of CO2)</t>
  </si>
  <si>
    <t> 36</t>
  </si>
  <si>
    <t>Scope 3 (thousands of metric tons of CO2)</t>
  </si>
  <si>
    <t> 8184</t>
  </si>
  <si>
    <t>Total GHG emissions (thousands of metric tons of CO2)</t>
  </si>
  <si>
    <t> 8373</t>
  </si>
  <si>
    <t>Carbon footprint</t>
  </si>
  <si>
    <t>Not applicable</t>
  </si>
  <si>
    <t>GHG intensity</t>
  </si>
  <si>
    <t>GHG intensity (metric tons per €m)</t>
  </si>
  <si>
    <t>Exposure to fossil fuel companies</t>
  </si>
  <si>
    <t>Share of investment in companies active in the fossil fuel sector</t>
  </si>
  <si>
    <t>Share of non-renewable energy consumption and production</t>
  </si>
  <si>
    <t>Share of energy consumption and production from non-renewable energy sources compared to that from renewable energy sources (% of total energy sources)</t>
  </si>
  <si>
    <t>0.332</t>
  </si>
  <si>
    <t>0.303</t>
  </si>
  <si>
    <t>Energy intensity by sector with a high climate impact</t>
  </si>
  <si>
    <t>Energy consumption in GWh per € million of turnover</t>
  </si>
  <si>
    <t> 0.047</t>
  </si>
  <si>
    <t>Activities with a negative impact on biodiversity sensitive areas</t>
  </si>
  <si>
    <t>Sites located in or near biodiversity sensitive areas, if the activities of these companies have a negative impact on these areas.</t>
  </si>
  <si>
    <t> N/A</t>
  </si>
  <si>
    <t>N/A</t>
  </si>
  <si>
    <t>Water discharge</t>
  </si>
  <si>
    <t>Industrial water discharges (thousands of m3)</t>
  </si>
  <si>
    <t>Ratio of hazardous waste and radioactive waste</t>
  </si>
  <si>
    <t>Metric tons of hazardous waste and radioactive waste produced</t>
  </si>
  <si>
    <t>Social and societal indicators</t>
  </si>
  <si>
    <t>Violations of the principles of the United Nations Global Compact and the OECD Guidelines for Multinational Enterprises</t>
  </si>
  <si>
    <t>Participation in violations of the principles of the United Nations Global Compact or the OECD Guidelines for Multinational Enterprises.</t>
  </si>
  <si>
    <t>No</t>
  </si>
  <si>
    <t>Lack of compliance processes and mechanisms to monitor compliance with the principles of the United Nations Global Compact and the OECD Guidelines for Multinational Enterprises</t>
  </si>
  <si>
    <t>Lack of a policy to monitor compliance with the principles of the United Nations Global Compact or the OECD Guidelines for Multinational Enterprises, or any complaint-handling mechanisms or other mechanisms to address such violations.</t>
  </si>
  <si>
    <t>Non-corrected pay gap between men and women</t>
  </si>
  <si>
    <t>Non-corrected average pay gap between men and women</t>
  </si>
  <si>
    <t>Diversity within governance bodies</t>
  </si>
  <si>
    <t>Average ratio of women to men in the governance bodies of the companies concerned (% of total number of members)</t>
  </si>
  <si>
    <t>50% </t>
  </si>
  <si>
    <t>Exposure to controversial weapons (anti-personnel mines, cluster munitions, chemical weapons or biological weapons)</t>
  </si>
  <si>
    <t>Participation in the manufacture or sale of controversial weapons.</t>
  </si>
  <si>
    <t>Follow up of alerts related to allegations of non compliance with trade rules</t>
  </si>
  <si>
    <t>Follow up of alerts related to allegations of corruption and influence peddling</t>
  </si>
  <si>
    <t>Follow up of alerts related to allegations of non compliance with conflict of interest</t>
  </si>
  <si>
    <r>
      <t>Water withdrawals</t>
    </r>
    <r>
      <rPr>
        <i/>
        <sz val="10"/>
        <color theme="1"/>
        <rFont val="Calibri"/>
        <family val="2"/>
        <scheme val="minor"/>
      </rPr>
      <t xml:space="preserve"> (excluding use for geothermal energy)</t>
    </r>
  </si>
  <si>
    <r>
      <t>thousands of m</t>
    </r>
    <r>
      <rPr>
        <vertAlign val="superscript"/>
        <sz val="10"/>
        <color theme="1"/>
        <rFont val="Calibri"/>
        <family val="2"/>
        <scheme val="minor"/>
      </rPr>
      <t>3</t>
    </r>
  </si>
  <si>
    <r>
      <t>m</t>
    </r>
    <r>
      <rPr>
        <vertAlign val="superscript"/>
        <sz val="10"/>
        <color theme="1"/>
        <rFont val="Calibri"/>
        <family val="2"/>
        <scheme val="minor"/>
      </rPr>
      <t>3</t>
    </r>
    <r>
      <rPr>
        <sz val="10"/>
        <color theme="1"/>
        <rFont val="Calibri"/>
        <family val="2"/>
        <scheme val="minor"/>
      </rPr>
      <t>/€ million</t>
    </r>
  </si>
  <si>
    <r>
      <t>thousands of metric tons of CO</t>
    </r>
    <r>
      <rPr>
        <vertAlign val="subscript"/>
        <sz val="10"/>
        <color theme="1"/>
        <rFont val="Calibri"/>
        <family val="2"/>
        <scheme val="minor"/>
      </rPr>
      <t>2</t>
    </r>
  </si>
  <si>
    <r>
      <t>Total Scope 2 market-based</t>
    </r>
    <r>
      <rPr>
        <sz val="10"/>
        <color theme="1"/>
        <rFont val="Calibri"/>
        <family val="2"/>
        <scheme val="minor"/>
      </rPr>
      <t xml:space="preserve"> (Thales methodology)</t>
    </r>
  </si>
  <si>
    <r>
      <t xml:space="preserve">Total scope 1 et 2 market-based </t>
    </r>
    <r>
      <rPr>
        <sz val="10"/>
        <color theme="1"/>
        <rFont val="Calibri"/>
        <family val="2"/>
        <scheme val="minor"/>
      </rPr>
      <t>(Thales methodology</t>
    </r>
    <r>
      <rPr>
        <b/>
        <sz val="10"/>
        <color theme="1"/>
        <rFont val="Calibri"/>
        <family val="2"/>
        <scheme val="minor"/>
      </rPr>
      <t>)</t>
    </r>
  </si>
  <si>
    <r>
      <t>thousands of metric tons of CO</t>
    </r>
    <r>
      <rPr>
        <vertAlign val="subscript"/>
        <sz val="10"/>
        <color theme="1"/>
        <rFont val="Calibri"/>
        <family val="2"/>
        <scheme val="minor"/>
      </rPr>
      <t>3</t>
    </r>
    <r>
      <rPr>
        <sz val="11"/>
        <color theme="1"/>
        <rFont val="Calibri"/>
        <family val="2"/>
        <scheme val="minor"/>
      </rPr>
      <t/>
    </r>
  </si>
  <si>
    <r>
      <t>thousands of metric tons of CO</t>
    </r>
    <r>
      <rPr>
        <vertAlign val="subscript"/>
        <sz val="10"/>
        <color theme="1"/>
        <rFont val="Calibri"/>
        <family val="2"/>
        <scheme val="minor"/>
      </rPr>
      <t>4</t>
    </r>
    <r>
      <rPr>
        <sz val="11"/>
        <color theme="1"/>
        <rFont val="Calibri"/>
        <family val="2"/>
        <scheme val="minor"/>
      </rPr>
      <t/>
    </r>
  </si>
  <si>
    <r>
      <t>thousands of metric tons of CO</t>
    </r>
    <r>
      <rPr>
        <vertAlign val="subscript"/>
        <sz val="10"/>
        <color theme="1"/>
        <rFont val="Calibri"/>
        <family val="2"/>
        <scheme val="minor"/>
      </rPr>
      <t>5</t>
    </r>
    <r>
      <rPr>
        <sz val="11"/>
        <color theme="1"/>
        <rFont val="Calibri"/>
        <family val="2"/>
        <scheme val="minor"/>
      </rPr>
      <t/>
    </r>
  </si>
  <si>
    <r>
      <t>thousands of metric tons of CO</t>
    </r>
    <r>
      <rPr>
        <vertAlign val="subscript"/>
        <sz val="10"/>
        <color theme="1"/>
        <rFont val="Calibri"/>
        <family val="2"/>
        <scheme val="minor"/>
      </rPr>
      <t>6</t>
    </r>
    <r>
      <rPr>
        <sz val="11"/>
        <color theme="1"/>
        <rFont val="Calibri"/>
        <family val="2"/>
        <scheme val="minor"/>
      </rPr>
      <t/>
    </r>
  </si>
  <si>
    <r>
      <t>thousands of metric tons of CO</t>
    </r>
    <r>
      <rPr>
        <vertAlign val="subscript"/>
        <sz val="10"/>
        <color theme="1"/>
        <rFont val="Calibri"/>
        <family val="2"/>
        <scheme val="minor"/>
      </rPr>
      <t>7</t>
    </r>
    <r>
      <rPr>
        <sz val="11"/>
        <color theme="1"/>
        <rFont val="Calibri"/>
        <family val="2"/>
        <scheme val="minor"/>
      </rPr>
      <t/>
    </r>
  </si>
  <si>
    <r>
      <t xml:space="preserve">Total Scope 1, 2 (market-based, </t>
    </r>
    <r>
      <rPr>
        <sz val="10"/>
        <color theme="1"/>
        <rFont val="Calibri"/>
        <family val="2"/>
        <scheme val="minor"/>
      </rPr>
      <t>Thales methodology</t>
    </r>
    <r>
      <rPr>
        <b/>
        <sz val="10"/>
        <color theme="1"/>
        <rFont val="Calibri"/>
        <family val="2"/>
        <scheme val="minor"/>
      </rPr>
      <t>) and 3</t>
    </r>
  </si>
  <si>
    <r>
      <t xml:space="preserve">Number of lost-time accidents at work </t>
    </r>
    <r>
      <rPr>
        <i/>
        <sz val="10"/>
        <color theme="1"/>
        <rFont val="Calibri"/>
        <family val="2"/>
        <scheme val="minor"/>
      </rPr>
      <t>(recognized by the authorities)</t>
    </r>
  </si>
  <si>
    <r>
      <t xml:space="preserve">Number of accidents at work with no lost time </t>
    </r>
    <r>
      <rPr>
        <i/>
        <sz val="10"/>
        <color theme="1"/>
        <rFont val="Calibri"/>
        <family val="2"/>
        <scheme val="minor"/>
      </rPr>
      <t>(recognized by the authorities)</t>
    </r>
  </si>
  <si>
    <r>
      <rPr>
        <b/>
        <sz val="10"/>
        <color theme="1"/>
        <rFont val="Calibri"/>
        <family val="2"/>
        <scheme val="minor"/>
      </rPr>
      <t xml:space="preserve">Thales’ commitment: Bring out the best in everyone. </t>
    </r>
    <r>
      <rPr>
        <sz val="10"/>
        <color theme="1"/>
        <rFont val="Calibri"/>
        <family val="2"/>
        <scheme val="minor"/>
      </rPr>
      <t xml:space="preserve">
“At Thales, I work in teams that are open to diversity and that value our differences and backgrounds.”  Being a global leader with a strong local presence means embracing diversity in all its forms: gender, age, origin, and nationality. A truly diverse global organization has an additional advantage when it comes to competitiveness and attracting and retaining top local talent. Diversity stimulates innovation and creativity thanks to a broad range of approaches, perspectives, and ideas. Inclusion, which presupposes the acceptance of diversity and recognition of its importance, improves Thales’collective performance.</t>
    </r>
  </si>
  <si>
    <r>
      <rPr>
        <b/>
        <sz val="10"/>
        <color theme="1"/>
        <rFont val="Calibri"/>
        <family val="2"/>
        <scheme val="minor"/>
      </rPr>
      <t xml:space="preserve">Thales’ commitment: Be attentive to everyone </t>
    </r>
    <r>
      <rPr>
        <sz val="10"/>
        <color theme="1"/>
        <rFont val="Calibri"/>
        <family val="2"/>
        <scheme val="minor"/>
      </rPr>
      <t xml:space="preserve">
“At Thales, my manager trusts me: he empowers me and monitors my well-being.” “At Thales, I have all the resources and support I need to maintain a healthy work-life balance.” Providing a safe, healthy work environment: “Thales is committed to providing a safe and healthy working environment for its employees at its own sites and at external sites.”</t>
    </r>
  </si>
  <si>
    <r>
      <rPr>
        <b/>
        <sz val="10"/>
        <color theme="1"/>
        <rFont val="Calibri"/>
        <family val="2"/>
        <scheme val="minor"/>
      </rPr>
      <t>Thales’ commitment:</t>
    </r>
    <r>
      <rPr>
        <sz val="10"/>
        <color theme="1"/>
        <rFont val="Calibri"/>
        <family val="2"/>
        <scheme val="minor"/>
      </rPr>
      <t xml:space="preserve"> “Thales is committed to safeguarding the environment by limiting impacts (energy, climate, natural resources, etc.) and preventing pollution risks.”</t>
    </r>
  </si>
  <si>
    <r>
      <rPr>
        <b/>
        <sz val="10"/>
        <color theme="1"/>
        <rFont val="Calibri"/>
        <family val="2"/>
        <scheme val="minor"/>
      </rPr>
      <t>Thales’ commitment:</t>
    </r>
    <r>
      <rPr>
        <sz val="10"/>
        <color theme="1"/>
        <rFont val="Calibri"/>
        <family val="2"/>
        <scheme val="minor"/>
      </rPr>
      <t xml:space="preserve"> “Thales is committed to designing, purchasing, producing, and providing solutions, products, and services that meet health, safety, and environmental requirements.”</t>
    </r>
  </si>
  <si>
    <r>
      <rPr>
        <b/>
        <sz val="10"/>
        <color theme="1"/>
        <rFont val="Calibri"/>
        <family val="2"/>
        <scheme val="minor"/>
      </rPr>
      <t>Thales’ commitment:</t>
    </r>
    <r>
      <rPr>
        <sz val="10"/>
        <color theme="1"/>
        <rFont val="Calibri"/>
        <family val="2"/>
        <scheme val="minor"/>
      </rPr>
      <t xml:space="preserve"> Zero tolerance of corruption “Ethical conduct, integrity, and compliance with regulations must be the rule for all Group employees throughout the world and at all levels of the company.” (Extract from the Code of Ethics)</t>
    </r>
  </si>
  <si>
    <r>
      <rPr>
        <b/>
        <sz val="10"/>
        <color theme="1"/>
        <rFont val="Calibri"/>
        <family val="2"/>
        <scheme val="minor"/>
      </rPr>
      <t>Thales’ commitment:</t>
    </r>
    <r>
      <rPr>
        <sz val="10"/>
        <color theme="1"/>
        <rFont val="Calibri"/>
        <family val="2"/>
        <scheme val="minor"/>
      </rPr>
      <t xml:space="preserve"> Persuade all its suppliers to support its approach to corporate responsibility Thales requires its suppliers to comply with commitments relating to Human Rights, labor standards, and environmental protection.</t>
    </r>
  </si>
  <si>
    <r>
      <t xml:space="preserve">Number of women recruited in 2023 </t>
    </r>
    <r>
      <rPr>
        <b/>
        <i/>
        <sz val="10"/>
        <color theme="1"/>
        <rFont val="Calibri"/>
        <family val="2"/>
        <scheme val="minor"/>
      </rPr>
      <t>(in percentages)</t>
    </r>
  </si>
  <si>
    <r>
      <t xml:space="preserve">Number of women in the workforce </t>
    </r>
    <r>
      <rPr>
        <b/>
        <i/>
        <sz val="10"/>
        <color theme="1"/>
        <rFont val="Calibri"/>
        <family val="2"/>
        <scheme val="minor"/>
      </rPr>
      <t>(in percentages)</t>
    </r>
  </si>
  <si>
    <r>
      <t xml:space="preserve">Number of women among non-executives </t>
    </r>
    <r>
      <rPr>
        <b/>
        <i/>
        <sz val="10"/>
        <color theme="1"/>
        <rFont val="Calibri"/>
        <family val="2"/>
        <scheme val="minor"/>
      </rPr>
      <t>(in percentages)</t>
    </r>
  </si>
  <si>
    <r>
      <t xml:space="preserve">Number of women engineers and executives </t>
    </r>
    <r>
      <rPr>
        <b/>
        <i/>
        <sz val="10"/>
        <color theme="1"/>
        <rFont val="Calibri"/>
        <family val="2"/>
        <scheme val="minor"/>
      </rPr>
      <t>(in percentages)</t>
    </r>
  </si>
  <si>
    <r>
      <t xml:space="preserve">Number of women in senior positions </t>
    </r>
    <r>
      <rPr>
        <b/>
        <i/>
        <sz val="10"/>
        <color theme="1"/>
        <rFont val="Calibri"/>
        <family val="2"/>
        <scheme val="minor"/>
      </rPr>
      <t>(in percentages)</t>
    </r>
  </si>
  <si>
    <t>including indirect expenses (prof. assoc.)</t>
  </si>
  <si>
    <t>N/A*</t>
  </si>
  <si>
    <t>See sections 3.1.6, 5.6.1.2 and 5.6.1.6</t>
  </si>
  <si>
    <t>See section 3.1.6</t>
  </si>
  <si>
    <t>See section 5.5.3</t>
  </si>
  <si>
    <t>See section 5.5.2</t>
  </si>
  <si>
    <t>See sections 5.7.6 and 5.5.2.1.1</t>
  </si>
  <si>
    <t>See sections 5.7, 5.5.5.2.2 and 5.5.5.2.3</t>
  </si>
  <si>
    <t>See section 5.6.1</t>
  </si>
  <si>
    <t>2021 data</t>
  </si>
  <si>
    <t>2022 data</t>
  </si>
  <si>
    <t>Band « E » : 1,6 % Band « F » : 4,4 %</t>
  </si>
  <si>
    <t>Band « E » : 2,2 % Band « F » : 3,6 %</t>
  </si>
  <si>
    <t>Turnover of defence activities in countries where the Trans-parency International 2023 anti-corruption index is below 30.</t>
  </si>
  <si>
    <r>
      <t>Turnover in respect of products/services that contribute to the reduction of CO</t>
    </r>
    <r>
      <rPr>
        <vertAlign val="subscript"/>
        <sz val="8"/>
        <color theme="1"/>
        <rFont val="Calibri"/>
        <family val="2"/>
        <scheme val="minor"/>
      </rPr>
      <t>2</t>
    </r>
    <r>
      <rPr>
        <sz val="8"/>
        <color theme="1"/>
        <rFont val="Calibri"/>
        <family val="2"/>
        <scheme val="minor"/>
      </rPr>
      <t xml:space="preserve"> emissions</t>
    </r>
  </si>
  <si>
    <t>*Data is not significant due to the change in Thales's scope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</si>
</sst>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00"/>
    <numFmt numFmtId="165" formatCode="0.0"/>
    <numFmt numFmtId="166" formatCode="#,##0.0"/>
    <numFmt numFmtId="167" formatCode="0.0%"/>
  </numFmts>
  <fonts count="14" x14ac:knownFonts="1">
    <font>
      <sz val="11"/>
      <color theme="1"/>
      <name val="Calibri"/>
      <family val="2"/>
      <scheme val="minor"/>
    </font>
    <font>
      <b/>
      <sz val="10"/>
      <color theme="1"/>
      <name val="Calibri"/>
      <family val="2"/>
      <scheme val="minor"/>
    </font>
    <font>
      <sz val="11"/>
      <color theme="1"/>
      <name val="Calibri"/>
      <family val="2"/>
      <scheme val="minor"/>
    </font>
    <font>
      <sz val="8"/>
      <color theme="1"/>
      <name val="Calibri"/>
      <family val="2"/>
      <scheme val="minor"/>
    </font>
    <font>
      <b/>
      <sz val="8"/>
      <color theme="1"/>
      <name val="Calibri"/>
      <family val="2"/>
      <scheme val="minor"/>
    </font>
    <font>
      <b/>
      <sz val="10"/>
      <color theme="0"/>
      <name val="Calibri"/>
      <family val="2"/>
      <scheme val="minor"/>
    </font>
    <font>
      <sz val="10"/>
      <color theme="1"/>
      <name val="Calibri"/>
      <family val="2"/>
      <scheme val="minor"/>
    </font>
    <font>
      <i/>
      <sz val="10"/>
      <color theme="1"/>
      <name val="Calibri"/>
      <family val="2"/>
      <scheme val="minor"/>
    </font>
    <font>
      <vertAlign val="superscript"/>
      <sz val="10"/>
      <color theme="1"/>
      <name val="Calibri"/>
      <family val="2"/>
      <scheme val="minor"/>
    </font>
    <font>
      <vertAlign val="subscript"/>
      <sz val="10"/>
      <color theme="1"/>
      <name val="Calibri"/>
      <family val="2"/>
      <scheme val="minor"/>
    </font>
    <font>
      <b/>
      <i/>
      <sz val="10"/>
      <color theme="1"/>
      <name val="Calibri"/>
      <family val="2"/>
      <scheme val="minor"/>
    </font>
    <font>
      <b/>
      <sz val="10"/>
      <color rgb="FF000000"/>
      <name val="Calibri"/>
      <family val="2"/>
      <scheme val="minor"/>
    </font>
    <font>
      <sz val="10"/>
      <color rgb="FF000000"/>
      <name val="Calibri"/>
      <family val="2"/>
      <scheme val="minor"/>
    </font>
    <font>
      <vertAlign val="subscript"/>
      <sz val="8"/>
      <color theme="1"/>
      <name val="Calibri"/>
      <family val="2"/>
      <scheme val="minor"/>
    </font>
  </fonts>
  <fills count="7">
    <fill>
      <patternFill patternType="none"/>
    </fill>
    <fill>
      <patternFill patternType="gray125"/>
    </fill>
    <fill>
      <patternFill patternType="solid">
        <fgColor theme="4"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s>
  <borders count="60">
    <border>
      <left/>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s>
  <cellStyleXfs count="2">
    <xf numFmtId="0" fontId="0" fillId="0" borderId="0"/>
    <xf numFmtId="9" fontId="2" fillId="0" borderId="0" applyFont="0" applyFill="0" applyBorder="0" applyAlignment="0" applyProtection="0"/>
  </cellStyleXfs>
  <cellXfs count="375">
    <xf numFmtId="0" fontId="0" fillId="0" borderId="0" xfId="0"/>
    <xf numFmtId="0" fontId="3" fillId="0" borderId="0" xfId="0" applyFont="1"/>
    <xf numFmtId="0" fontId="5" fillId="2" borderId="0" xfId="0" applyFont="1" applyFill="1" applyAlignment="1">
      <alignment horizontal="center" vertical="center" wrapText="1"/>
    </xf>
    <xf numFmtId="0" fontId="1" fillId="6" borderId="37" xfId="0" applyFont="1" applyFill="1" applyBorder="1" applyAlignment="1">
      <alignment horizontal="left" vertical="center" wrapText="1"/>
    </xf>
    <xf numFmtId="0" fontId="1" fillId="6" borderId="38" xfId="0" applyFont="1" applyFill="1" applyBorder="1" applyAlignment="1">
      <alignment horizontal="left" vertical="center" wrapText="1"/>
    </xf>
    <xf numFmtId="0" fontId="1" fillId="6" borderId="39" xfId="0" applyFont="1" applyFill="1" applyBorder="1" applyAlignment="1">
      <alignment horizontal="left" vertical="center" wrapText="1"/>
    </xf>
    <xf numFmtId="0" fontId="1" fillId="6" borderId="21" xfId="0" applyFont="1" applyFill="1" applyBorder="1" applyAlignment="1">
      <alignment horizontal="left" vertical="center" wrapText="1"/>
    </xf>
    <xf numFmtId="0" fontId="6" fillId="0" borderId="0" xfId="0" applyFont="1"/>
    <xf numFmtId="0" fontId="5" fillId="2" borderId="0" xfId="0" applyFont="1" applyFill="1" applyAlignment="1">
      <alignment horizontal="center" vertical="center"/>
    </xf>
    <xf numFmtId="0" fontId="6" fillId="0" borderId="0" xfId="0" applyFont="1" applyAlignment="1">
      <alignment vertical="center"/>
    </xf>
    <xf numFmtId="0" fontId="6" fillId="0" borderId="0" xfId="0" applyFont="1" applyAlignment="1">
      <alignment vertical="center" wrapText="1"/>
    </xf>
    <xf numFmtId="0" fontId="6" fillId="0" borderId="0" xfId="0" applyFont="1" applyAlignment="1">
      <alignment horizontal="center" vertical="center" wrapText="1"/>
    </xf>
    <xf numFmtId="3" fontId="6" fillId="4" borderId="5" xfId="0" applyNumberFormat="1" applyFont="1" applyFill="1" applyBorder="1" applyAlignment="1">
      <alignment horizontal="center" wrapText="1"/>
    </xf>
    <xf numFmtId="3" fontId="6" fillId="4" borderId="0" xfId="0" applyNumberFormat="1" applyFont="1" applyFill="1" applyBorder="1" applyAlignment="1">
      <alignment horizontal="center" wrapText="1"/>
    </xf>
    <xf numFmtId="3" fontId="6" fillId="3" borderId="0" xfId="0" applyNumberFormat="1" applyFont="1" applyFill="1" applyBorder="1" applyAlignment="1">
      <alignment horizontal="center" wrapText="1"/>
    </xf>
    <xf numFmtId="167" fontId="6" fillId="4" borderId="2" xfId="1" applyNumberFormat="1" applyFont="1" applyFill="1" applyBorder="1" applyAlignment="1">
      <alignment horizontal="center"/>
    </xf>
    <xf numFmtId="167" fontId="6" fillId="4" borderId="10" xfId="1" applyNumberFormat="1" applyFont="1" applyFill="1" applyBorder="1" applyAlignment="1">
      <alignment horizontal="center"/>
    </xf>
    <xf numFmtId="167" fontId="6" fillId="4" borderId="0" xfId="1" applyNumberFormat="1" applyFont="1" applyFill="1" applyBorder="1" applyAlignment="1">
      <alignment horizontal="center"/>
    </xf>
    <xf numFmtId="167" fontId="6" fillId="4" borderId="11" xfId="1" applyNumberFormat="1" applyFont="1" applyFill="1" applyBorder="1" applyAlignment="1">
      <alignment horizontal="center"/>
    </xf>
    <xf numFmtId="2" fontId="6" fillId="4" borderId="5" xfId="0" applyNumberFormat="1" applyFont="1" applyFill="1" applyBorder="1" applyAlignment="1">
      <alignment horizontal="center" wrapText="1"/>
    </xf>
    <xf numFmtId="2" fontId="6" fillId="4" borderId="0" xfId="0" applyNumberFormat="1" applyFont="1" applyFill="1" applyBorder="1" applyAlignment="1">
      <alignment horizontal="center" wrapText="1"/>
    </xf>
    <xf numFmtId="2" fontId="6" fillId="3" borderId="0" xfId="0" applyNumberFormat="1" applyFont="1" applyFill="1" applyBorder="1" applyAlignment="1">
      <alignment horizontal="center" wrapText="1"/>
    </xf>
    <xf numFmtId="166" fontId="6" fillId="4" borderId="5" xfId="0" applyNumberFormat="1" applyFont="1" applyFill="1" applyBorder="1" applyAlignment="1">
      <alignment horizontal="center" wrapText="1"/>
    </xf>
    <xf numFmtId="166" fontId="6" fillId="4" borderId="0" xfId="0" applyNumberFormat="1" applyFont="1" applyFill="1" applyBorder="1" applyAlignment="1">
      <alignment horizontal="center" wrapText="1"/>
    </xf>
    <xf numFmtId="166" fontId="6" fillId="3" borderId="0" xfId="0" applyNumberFormat="1" applyFont="1" applyFill="1" applyBorder="1" applyAlignment="1">
      <alignment horizontal="center" wrapText="1"/>
    </xf>
    <xf numFmtId="0" fontId="6" fillId="4" borderId="0" xfId="0" quotePrefix="1" applyFont="1" applyFill="1" applyBorder="1" applyAlignment="1">
      <alignment horizontal="center" wrapText="1"/>
    </xf>
    <xf numFmtId="0" fontId="6" fillId="4" borderId="11" xfId="0" quotePrefix="1" applyFont="1" applyFill="1" applyBorder="1" applyAlignment="1">
      <alignment horizontal="center" wrapText="1"/>
    </xf>
    <xf numFmtId="165" fontId="6" fillId="4" borderId="5" xfId="1" applyNumberFormat="1" applyFont="1" applyFill="1" applyBorder="1" applyAlignment="1">
      <alignment horizontal="center" wrapText="1"/>
    </xf>
    <xf numFmtId="165" fontId="6" fillId="4" borderId="0" xfId="1" applyNumberFormat="1" applyFont="1" applyFill="1" applyBorder="1" applyAlignment="1">
      <alignment horizontal="center" wrapText="1"/>
    </xf>
    <xf numFmtId="165" fontId="6" fillId="3" borderId="0" xfId="0" applyNumberFormat="1" applyFont="1" applyFill="1" applyBorder="1" applyAlignment="1">
      <alignment horizontal="center" wrapText="1"/>
    </xf>
    <xf numFmtId="0" fontId="6" fillId="0" borderId="6" xfId="0" applyFont="1" applyBorder="1" applyAlignment="1">
      <alignment vertical="center" wrapText="1"/>
    </xf>
    <xf numFmtId="0" fontId="6" fillId="4" borderId="10" xfId="0" applyFont="1" applyFill="1" applyBorder="1" applyAlignment="1">
      <alignment horizontal="center" vertical="center"/>
    </xf>
    <xf numFmtId="1" fontId="6" fillId="4" borderId="1" xfId="0" applyNumberFormat="1" applyFont="1" applyFill="1" applyBorder="1" applyAlignment="1">
      <alignment horizontal="center"/>
    </xf>
    <xf numFmtId="1" fontId="6" fillId="4" borderId="2" xfId="0" applyNumberFormat="1" applyFont="1" applyFill="1" applyBorder="1" applyAlignment="1">
      <alignment horizontal="center"/>
    </xf>
    <xf numFmtId="1" fontId="6" fillId="3" borderId="2" xfId="0" applyNumberFormat="1" applyFont="1" applyFill="1" applyBorder="1" applyAlignment="1">
      <alignment horizontal="center"/>
    </xf>
    <xf numFmtId="0" fontId="6" fillId="0" borderId="8" xfId="0" applyFont="1" applyBorder="1" applyAlignment="1">
      <alignment vertical="center" wrapText="1"/>
    </xf>
    <xf numFmtId="0" fontId="6" fillId="4" borderId="11" xfId="0" applyFont="1" applyFill="1" applyBorder="1" applyAlignment="1">
      <alignment horizontal="center" vertical="center"/>
    </xf>
    <xf numFmtId="165" fontId="6" fillId="4" borderId="5" xfId="0" applyNumberFormat="1" applyFont="1" applyFill="1" applyBorder="1" applyAlignment="1">
      <alignment horizontal="center"/>
    </xf>
    <xf numFmtId="165" fontId="6" fillId="4" borderId="0" xfId="0" applyNumberFormat="1" applyFont="1" applyFill="1" applyBorder="1" applyAlignment="1">
      <alignment horizontal="center"/>
    </xf>
    <xf numFmtId="165" fontId="6" fillId="3" borderId="0" xfId="0" applyNumberFormat="1" applyFont="1" applyFill="1" applyBorder="1" applyAlignment="1">
      <alignment horizontal="center"/>
    </xf>
    <xf numFmtId="0" fontId="6" fillId="0" borderId="7" xfId="0" applyFont="1" applyBorder="1" applyAlignment="1">
      <alignment vertical="center" wrapText="1"/>
    </xf>
    <xf numFmtId="0" fontId="6" fillId="4" borderId="12" xfId="0" applyFont="1" applyFill="1" applyBorder="1" applyAlignment="1">
      <alignment horizontal="center" vertical="center" wrapText="1"/>
    </xf>
    <xf numFmtId="1" fontId="6" fillId="4" borderId="3" xfId="0" applyNumberFormat="1" applyFont="1" applyFill="1" applyBorder="1" applyAlignment="1">
      <alignment horizontal="center" wrapText="1"/>
    </xf>
    <xf numFmtId="1" fontId="6" fillId="4" borderId="4" xfId="0" applyNumberFormat="1" applyFont="1" applyFill="1" applyBorder="1" applyAlignment="1">
      <alignment horizontal="center" wrapText="1"/>
    </xf>
    <xf numFmtId="1" fontId="6" fillId="3" borderId="4" xfId="0" applyNumberFormat="1" applyFont="1" applyFill="1" applyBorder="1" applyAlignment="1">
      <alignment horizontal="center" wrapText="1"/>
    </xf>
    <xf numFmtId="0" fontId="6" fillId="4" borderId="8" xfId="0" applyFont="1" applyFill="1" applyBorder="1" applyAlignment="1">
      <alignment vertical="center" wrapText="1"/>
    </xf>
    <xf numFmtId="0" fontId="6" fillId="4" borderId="6" xfId="0" applyFont="1" applyFill="1" applyBorder="1" applyAlignment="1">
      <alignment horizontal="center"/>
    </xf>
    <xf numFmtId="3" fontId="6" fillId="4" borderId="1" xfId="0" applyNumberFormat="1" applyFont="1" applyFill="1" applyBorder="1" applyAlignment="1">
      <alignment horizontal="center"/>
    </xf>
    <xf numFmtId="3" fontId="6" fillId="4" borderId="2" xfId="0" applyNumberFormat="1" applyFont="1" applyFill="1" applyBorder="1" applyAlignment="1">
      <alignment horizontal="center"/>
    </xf>
    <xf numFmtId="3" fontId="6" fillId="3" borderId="2" xfId="0" applyNumberFormat="1" applyFont="1" applyFill="1" applyBorder="1" applyAlignment="1">
      <alignment horizontal="center"/>
    </xf>
    <xf numFmtId="0" fontId="7" fillId="4" borderId="8" xfId="0" applyFont="1" applyFill="1" applyBorder="1" applyAlignment="1">
      <alignment vertical="center" wrapText="1"/>
    </xf>
    <xf numFmtId="0" fontId="6" fillId="4" borderId="8" xfId="0" applyFont="1" applyFill="1" applyBorder="1" applyAlignment="1">
      <alignment horizontal="center" vertical="center" wrapText="1"/>
    </xf>
    <xf numFmtId="1" fontId="6" fillId="4" borderId="5" xfId="0" applyNumberFormat="1" applyFont="1" applyFill="1" applyBorder="1" applyAlignment="1">
      <alignment horizontal="center" wrapText="1"/>
    </xf>
    <xf numFmtId="1" fontId="6" fillId="4" borderId="0" xfId="0" applyNumberFormat="1" applyFont="1" applyFill="1" applyBorder="1" applyAlignment="1">
      <alignment horizontal="center" wrapText="1"/>
    </xf>
    <xf numFmtId="1" fontId="6" fillId="3" borderId="0" xfId="0" applyNumberFormat="1" applyFont="1" applyFill="1" applyBorder="1" applyAlignment="1">
      <alignment horizontal="center" wrapText="1"/>
    </xf>
    <xf numFmtId="0" fontId="6" fillId="4" borderId="7" xfId="0" applyFont="1" applyFill="1" applyBorder="1" applyAlignment="1">
      <alignment vertical="center" wrapText="1"/>
    </xf>
    <xf numFmtId="0" fontId="6" fillId="4" borderId="7" xfId="0" applyFont="1" applyFill="1" applyBorder="1" applyAlignment="1">
      <alignment horizontal="center" vertical="center" wrapText="1"/>
    </xf>
    <xf numFmtId="167" fontId="6" fillId="4" borderId="4" xfId="1" applyNumberFormat="1" applyFont="1" applyFill="1" applyBorder="1" applyAlignment="1">
      <alignment horizontal="center"/>
    </xf>
    <xf numFmtId="167" fontId="6" fillId="4" borderId="12" xfId="1" applyNumberFormat="1" applyFont="1" applyFill="1" applyBorder="1" applyAlignment="1">
      <alignment horizontal="center"/>
    </xf>
    <xf numFmtId="0" fontId="6" fillId="4" borderId="6" xfId="0" applyFont="1" applyFill="1" applyBorder="1" applyAlignment="1">
      <alignment vertical="center" wrapText="1"/>
    </xf>
    <xf numFmtId="0" fontId="6" fillId="4" borderId="6" xfId="0" applyFont="1" applyFill="1" applyBorder="1" applyAlignment="1">
      <alignment horizontal="center" vertical="center"/>
    </xf>
    <xf numFmtId="0" fontId="6" fillId="4" borderId="8" xfId="0" applyFont="1" applyFill="1" applyBorder="1" applyAlignment="1">
      <alignment horizontal="center" vertical="center"/>
    </xf>
    <xf numFmtId="166" fontId="6" fillId="3" borderId="0" xfId="0" applyNumberFormat="1" applyFont="1" applyFill="1" applyBorder="1" applyAlignment="1">
      <alignment horizontal="center"/>
    </xf>
    <xf numFmtId="0" fontId="6" fillId="4" borderId="0" xfId="0" quotePrefix="1" applyFont="1" applyFill="1" applyBorder="1" applyAlignment="1">
      <alignment horizontal="center"/>
    </xf>
    <xf numFmtId="0" fontId="6" fillId="4" borderId="11" xfId="0" quotePrefix="1" applyFont="1" applyFill="1" applyBorder="1" applyAlignment="1">
      <alignment horizontal="center"/>
    </xf>
    <xf numFmtId="2" fontId="6" fillId="4" borderId="5" xfId="0" applyNumberFormat="1" applyFont="1" applyFill="1" applyBorder="1" applyAlignment="1">
      <alignment horizontal="center"/>
    </xf>
    <xf numFmtId="2" fontId="6" fillId="4" borderId="0" xfId="0" applyNumberFormat="1" applyFont="1" applyFill="1" applyBorder="1" applyAlignment="1">
      <alignment horizontal="center"/>
    </xf>
    <xf numFmtId="2" fontId="6" fillId="3" borderId="0" xfId="0" applyNumberFormat="1" applyFont="1" applyFill="1" applyBorder="1" applyAlignment="1">
      <alignment horizontal="center"/>
    </xf>
    <xf numFmtId="3" fontId="6" fillId="4" borderId="5" xfId="0" applyNumberFormat="1" applyFont="1" applyFill="1" applyBorder="1" applyAlignment="1">
      <alignment horizontal="center"/>
    </xf>
    <xf numFmtId="3" fontId="6" fillId="4" borderId="0" xfId="0" applyNumberFormat="1" applyFont="1" applyFill="1" applyBorder="1" applyAlignment="1">
      <alignment horizontal="center"/>
    </xf>
    <xf numFmtId="3" fontId="6" fillId="3" borderId="0" xfId="0" applyNumberFormat="1" applyFont="1" applyFill="1" applyBorder="1" applyAlignment="1">
      <alignment horizontal="center"/>
    </xf>
    <xf numFmtId="165" fontId="6" fillId="4" borderId="5" xfId="1" applyNumberFormat="1" applyFont="1" applyFill="1" applyBorder="1" applyAlignment="1">
      <alignment horizontal="center"/>
    </xf>
    <xf numFmtId="165" fontId="6" fillId="4" borderId="0" xfId="1" applyNumberFormat="1" applyFont="1" applyFill="1" applyBorder="1" applyAlignment="1">
      <alignment horizontal="center"/>
    </xf>
    <xf numFmtId="165" fontId="6" fillId="3" borderId="0" xfId="1" applyNumberFormat="1" applyFont="1" applyFill="1" applyBorder="1" applyAlignment="1">
      <alignment horizontal="center"/>
    </xf>
    <xf numFmtId="0" fontId="6" fillId="4" borderId="7" xfId="0" applyFont="1" applyFill="1" applyBorder="1" applyAlignment="1">
      <alignment horizontal="center" vertical="center"/>
    </xf>
    <xf numFmtId="3" fontId="6" fillId="4" borderId="3" xfId="0" applyNumberFormat="1" applyFont="1" applyFill="1" applyBorder="1" applyAlignment="1">
      <alignment horizontal="center"/>
    </xf>
    <xf numFmtId="3" fontId="6" fillId="4" borderId="4" xfId="0" applyNumberFormat="1" applyFont="1" applyFill="1" applyBorder="1" applyAlignment="1">
      <alignment horizontal="center"/>
    </xf>
    <xf numFmtId="3" fontId="6" fillId="3" borderId="4" xfId="0" applyNumberFormat="1" applyFont="1" applyFill="1" applyBorder="1" applyAlignment="1">
      <alignment horizontal="center"/>
    </xf>
    <xf numFmtId="0" fontId="1" fillId="4" borderId="6" xfId="0" applyFont="1" applyFill="1" applyBorder="1" applyAlignment="1">
      <alignment vertical="center" wrapText="1"/>
    </xf>
    <xf numFmtId="0" fontId="6" fillId="4" borderId="6" xfId="0" applyFont="1" applyFill="1" applyBorder="1" applyAlignment="1">
      <alignment horizontal="center" vertical="center" wrapText="1"/>
    </xf>
    <xf numFmtId="0" fontId="7" fillId="4" borderId="7" xfId="0" applyFont="1" applyFill="1" applyBorder="1" applyAlignment="1">
      <alignment vertical="center" wrapText="1"/>
    </xf>
    <xf numFmtId="0" fontId="1" fillId="4" borderId="7" xfId="0" applyFont="1" applyFill="1" applyBorder="1" applyAlignment="1">
      <alignment vertical="center" wrapText="1"/>
    </xf>
    <xf numFmtId="1" fontId="6" fillId="4" borderId="3" xfId="0" applyNumberFormat="1" applyFont="1" applyFill="1" applyBorder="1" applyAlignment="1">
      <alignment horizontal="center"/>
    </xf>
    <xf numFmtId="1" fontId="6" fillId="4" borderId="4" xfId="0" applyNumberFormat="1" applyFont="1" applyFill="1" applyBorder="1" applyAlignment="1">
      <alignment horizontal="center"/>
    </xf>
    <xf numFmtId="1" fontId="6" fillId="3" borderId="4" xfId="0" applyNumberFormat="1" applyFont="1" applyFill="1" applyBorder="1" applyAlignment="1">
      <alignment horizontal="center"/>
    </xf>
    <xf numFmtId="0" fontId="1" fillId="4" borderId="8" xfId="0" applyFont="1" applyFill="1" applyBorder="1" applyAlignment="1">
      <alignment vertical="center" wrapText="1"/>
    </xf>
    <xf numFmtId="1" fontId="6" fillId="4" borderId="5" xfId="0" applyNumberFormat="1" applyFont="1" applyFill="1" applyBorder="1" applyAlignment="1">
      <alignment horizontal="center"/>
    </xf>
    <xf numFmtId="0" fontId="1" fillId="4" borderId="1" xfId="0" applyFont="1" applyFill="1" applyBorder="1" applyAlignment="1">
      <alignment vertical="center" wrapText="1"/>
    </xf>
    <xf numFmtId="0" fontId="6" fillId="4" borderId="5" xfId="0" applyFont="1" applyFill="1" applyBorder="1" applyAlignment="1">
      <alignment vertical="center" wrapText="1"/>
    </xf>
    <xf numFmtId="0" fontId="7" fillId="4" borderId="5" xfId="0" applyFont="1" applyFill="1" applyBorder="1" applyAlignment="1">
      <alignment vertical="center" wrapText="1"/>
    </xf>
    <xf numFmtId="1" fontId="6" fillId="4" borderId="0" xfId="0" applyNumberFormat="1" applyFont="1" applyFill="1" applyBorder="1" applyAlignment="1">
      <alignment horizontal="center"/>
    </xf>
    <xf numFmtId="1" fontId="6" fillId="3" borderId="0" xfId="0" applyNumberFormat="1" applyFont="1" applyFill="1" applyBorder="1" applyAlignment="1">
      <alignment horizontal="center"/>
    </xf>
    <xf numFmtId="0" fontId="6" fillId="4" borderId="3" xfId="0" applyFont="1" applyFill="1" applyBorder="1" applyAlignment="1">
      <alignment vertical="center" wrapText="1"/>
    </xf>
    <xf numFmtId="0" fontId="6" fillId="4" borderId="5" xfId="0" applyFont="1" applyFill="1" applyBorder="1" applyAlignment="1">
      <alignment horizontal="center"/>
    </xf>
    <xf numFmtId="1" fontId="6" fillId="4" borderId="0" xfId="1" applyNumberFormat="1" applyFont="1" applyFill="1" applyBorder="1" applyAlignment="1">
      <alignment horizontal="center"/>
    </xf>
    <xf numFmtId="1" fontId="6" fillId="3" borderId="0" xfId="1" applyNumberFormat="1" applyFont="1" applyFill="1" applyBorder="1" applyAlignment="1">
      <alignment horizontal="center"/>
    </xf>
    <xf numFmtId="0" fontId="1" fillId="4" borderId="3" xfId="0" applyFont="1" applyFill="1" applyBorder="1" applyAlignment="1">
      <alignment vertical="center" wrapText="1"/>
    </xf>
    <xf numFmtId="0" fontId="1" fillId="4" borderId="6" xfId="0" applyFont="1" applyFill="1" applyBorder="1" applyAlignment="1">
      <alignment horizontal="center" vertical="center"/>
    </xf>
    <xf numFmtId="0" fontId="6" fillId="4" borderId="3" xfId="0" applyFont="1" applyFill="1" applyBorder="1" applyAlignment="1">
      <alignment horizontal="center"/>
    </xf>
    <xf numFmtId="0" fontId="6" fillId="4" borderId="4" xfId="0" applyFont="1" applyFill="1" applyBorder="1" applyAlignment="1">
      <alignment horizontal="center"/>
    </xf>
    <xf numFmtId="0" fontId="6" fillId="4" borderId="12" xfId="0" applyFont="1" applyFill="1" applyBorder="1" applyAlignment="1">
      <alignment horizontal="center"/>
    </xf>
    <xf numFmtId="0" fontId="6" fillId="4" borderId="2" xfId="0" applyFont="1" applyFill="1" applyBorder="1" applyAlignment="1">
      <alignment horizontal="center"/>
    </xf>
    <xf numFmtId="0" fontId="6" fillId="4" borderId="1" xfId="0" applyFont="1" applyFill="1" applyBorder="1" applyAlignment="1">
      <alignment horizontal="center"/>
    </xf>
    <xf numFmtId="0" fontId="6" fillId="3" borderId="2" xfId="0" applyFont="1" applyFill="1" applyBorder="1" applyAlignment="1">
      <alignment horizontal="center"/>
    </xf>
    <xf numFmtId="0" fontId="6" fillId="4" borderId="10" xfId="0" applyFont="1" applyFill="1" applyBorder="1" applyAlignment="1">
      <alignment horizontal="center"/>
    </xf>
    <xf numFmtId="0" fontId="6" fillId="4" borderId="8" xfId="0" applyFont="1" applyFill="1" applyBorder="1" applyAlignment="1">
      <alignment horizontal="center"/>
    </xf>
    <xf numFmtId="0" fontId="6" fillId="4" borderId="0" xfId="0" applyFont="1" applyFill="1" applyBorder="1" applyAlignment="1">
      <alignment horizontal="center"/>
    </xf>
    <xf numFmtId="0" fontId="6" fillId="3" borderId="0" xfId="0" applyFont="1" applyFill="1" applyBorder="1" applyAlignment="1">
      <alignment horizontal="center"/>
    </xf>
    <xf numFmtId="0" fontId="6" fillId="4" borderId="11" xfId="0" applyFont="1" applyFill="1" applyBorder="1" applyAlignment="1">
      <alignment horizontal="center"/>
    </xf>
    <xf numFmtId="0" fontId="6" fillId="4" borderId="4" xfId="0" applyFont="1" applyFill="1" applyBorder="1" applyAlignment="1">
      <alignment horizontal="center" vertical="center"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3" borderId="4" xfId="0" applyFont="1" applyFill="1" applyBorder="1" applyAlignment="1">
      <alignment horizontal="center" wrapText="1"/>
    </xf>
    <xf numFmtId="0" fontId="6" fillId="4" borderId="4" xfId="0" quotePrefix="1" applyFont="1" applyFill="1" applyBorder="1" applyAlignment="1">
      <alignment horizontal="center" wrapText="1"/>
    </xf>
    <xf numFmtId="0" fontId="6" fillId="4" borderId="12" xfId="0" applyFont="1" applyFill="1" applyBorder="1" applyAlignment="1">
      <alignment horizontal="center" wrapText="1"/>
    </xf>
    <xf numFmtId="0" fontId="6" fillId="4" borderId="7" xfId="0" applyFont="1" applyFill="1" applyBorder="1" applyAlignment="1">
      <alignment horizontal="center"/>
    </xf>
    <xf numFmtId="165" fontId="6" fillId="4" borderId="4" xfId="1" applyNumberFormat="1" applyFont="1" applyFill="1" applyBorder="1" applyAlignment="1">
      <alignment horizontal="center"/>
    </xf>
    <xf numFmtId="165" fontId="6" fillId="3" borderId="4" xfId="1" applyNumberFormat="1" applyFont="1" applyFill="1" applyBorder="1" applyAlignment="1">
      <alignment horizontal="center"/>
    </xf>
    <xf numFmtId="0" fontId="6" fillId="4" borderId="4" xfId="0" quotePrefix="1" applyFont="1" applyFill="1" applyBorder="1" applyAlignment="1">
      <alignment horizontal="center"/>
    </xf>
    <xf numFmtId="0" fontId="6" fillId="0" borderId="0" xfId="0" applyFont="1" applyFill="1"/>
    <xf numFmtId="0" fontId="6" fillId="0" borderId="0" xfId="0" applyFont="1" applyAlignment="1">
      <alignment horizontal="center"/>
    </xf>
    <xf numFmtId="0" fontId="6" fillId="0" borderId="0" xfId="0" applyFont="1" applyFill="1" applyAlignment="1">
      <alignment horizontal="center"/>
    </xf>
    <xf numFmtId="0" fontId="10" fillId="0" borderId="13" xfId="0" applyFont="1" applyFill="1" applyBorder="1" applyAlignment="1">
      <alignment vertical="center" wrapText="1"/>
    </xf>
    <xf numFmtId="0" fontId="6" fillId="4" borderId="9" xfId="0" applyFont="1" applyFill="1" applyBorder="1" applyAlignment="1">
      <alignment horizontal="center" vertical="center" wrapText="1"/>
    </xf>
    <xf numFmtId="3" fontId="7" fillId="0" borderId="14" xfId="0" applyNumberFormat="1" applyFont="1" applyFill="1" applyBorder="1" applyAlignment="1">
      <alignment horizontal="center"/>
    </xf>
    <xf numFmtId="3" fontId="7" fillId="3" borderId="14" xfId="0" applyNumberFormat="1" applyFont="1" applyFill="1" applyBorder="1" applyAlignment="1">
      <alignment horizontal="center"/>
    </xf>
    <xf numFmtId="167" fontId="6" fillId="0" borderId="14" xfId="1" applyNumberFormat="1" applyFont="1" applyFill="1" applyBorder="1" applyAlignment="1">
      <alignment horizontal="center"/>
    </xf>
    <xf numFmtId="167" fontId="6" fillId="0" borderId="15" xfId="1" applyNumberFormat="1" applyFont="1" applyFill="1" applyBorder="1" applyAlignment="1">
      <alignment horizontal="center"/>
    </xf>
    <xf numFmtId="0" fontId="6" fillId="0" borderId="0" xfId="0" applyFont="1" applyBorder="1"/>
    <xf numFmtId="0" fontId="7" fillId="0" borderId="6" xfId="0" applyFont="1" applyFill="1" applyBorder="1" applyAlignment="1">
      <alignment vertical="center" wrapText="1"/>
    </xf>
    <xf numFmtId="0" fontId="7" fillId="0" borderId="6" xfId="0" applyFont="1" applyFill="1" applyBorder="1" applyAlignment="1">
      <alignment horizontal="center"/>
    </xf>
    <xf numFmtId="3" fontId="7" fillId="0" borderId="2" xfId="0" applyNumberFormat="1" applyFont="1" applyBorder="1"/>
    <xf numFmtId="3" fontId="7" fillId="0" borderId="10" xfId="0" applyNumberFormat="1" applyFont="1" applyBorder="1"/>
    <xf numFmtId="0" fontId="7" fillId="0" borderId="7" xfId="0" applyFont="1" applyFill="1" applyBorder="1" applyAlignment="1">
      <alignment vertical="center" wrapText="1"/>
    </xf>
    <xf numFmtId="0" fontId="6" fillId="0" borderId="7" xfId="0" applyFont="1" applyBorder="1"/>
    <xf numFmtId="3" fontId="7" fillId="0" borderId="4" xfId="0" applyNumberFormat="1" applyFont="1" applyBorder="1"/>
    <xf numFmtId="3" fontId="7" fillId="0" borderId="12" xfId="0" applyNumberFormat="1" applyFont="1" applyBorder="1"/>
    <xf numFmtId="0" fontId="7" fillId="0" borderId="0" xfId="0" applyFont="1"/>
    <xf numFmtId="0" fontId="5" fillId="2" borderId="0" xfId="0" applyFont="1" applyFill="1" applyAlignment="1">
      <alignment horizontal="center" wrapText="1"/>
    </xf>
    <xf numFmtId="0" fontId="6" fillId="4" borderId="1" xfId="0" applyFont="1" applyFill="1" applyBorder="1" applyAlignment="1">
      <alignment vertical="center" wrapText="1"/>
    </xf>
    <xf numFmtId="0" fontId="6" fillId="3" borderId="2" xfId="0" applyFont="1" applyFill="1" applyBorder="1" applyAlignment="1">
      <alignment horizontal="center" vertical="center" wrapText="1"/>
    </xf>
    <xf numFmtId="0" fontId="6" fillId="4" borderId="2" xfId="0" applyFont="1" applyFill="1" applyBorder="1" applyAlignment="1">
      <alignment horizontal="center" vertical="center" wrapText="1"/>
    </xf>
    <xf numFmtId="9" fontId="6" fillId="4" borderId="2" xfId="1" applyFont="1" applyFill="1" applyBorder="1" applyAlignment="1">
      <alignment horizontal="center" vertical="center" wrapText="1"/>
    </xf>
    <xf numFmtId="9" fontId="6" fillId="4" borderId="10" xfId="1" applyFont="1" applyFill="1" applyBorder="1" applyAlignment="1">
      <alignment horizontal="center" vertical="center" wrapText="1"/>
    </xf>
    <xf numFmtId="0" fontId="6" fillId="3" borderId="0" xfId="0" applyFont="1" applyFill="1" applyBorder="1" applyAlignment="1">
      <alignment horizontal="center" vertical="center" wrapText="1"/>
    </xf>
    <xf numFmtId="0" fontId="6" fillId="4" borderId="0" xfId="0" applyFont="1" applyFill="1" applyBorder="1" applyAlignment="1">
      <alignment horizontal="center" vertical="center" wrapText="1"/>
    </xf>
    <xf numFmtId="9" fontId="6" fillId="4" borderId="0" xfId="1" applyFont="1" applyFill="1" applyBorder="1" applyAlignment="1">
      <alignment horizontal="center" vertical="center" wrapText="1"/>
    </xf>
    <xf numFmtId="9" fontId="6" fillId="4" borderId="11" xfId="1" applyFont="1" applyFill="1" applyBorder="1" applyAlignment="1">
      <alignment horizontal="center" vertical="center" wrapText="1"/>
    </xf>
    <xf numFmtId="2" fontId="6" fillId="3" borderId="0" xfId="0" applyNumberFormat="1" applyFont="1" applyFill="1" applyBorder="1" applyAlignment="1">
      <alignment horizontal="center" vertical="center" wrapText="1"/>
    </xf>
    <xf numFmtId="2" fontId="6" fillId="4" borderId="0" xfId="0" applyNumberFormat="1" applyFont="1" applyFill="1" applyBorder="1" applyAlignment="1">
      <alignment horizontal="center" vertical="center" wrapText="1"/>
    </xf>
    <xf numFmtId="167" fontId="6" fillId="4" borderId="11" xfId="1" applyNumberFormat="1" applyFont="1" applyFill="1" applyBorder="1" applyAlignment="1">
      <alignment horizontal="center" vertical="center" wrapText="1"/>
    </xf>
    <xf numFmtId="164" fontId="6" fillId="3" borderId="0" xfId="0" applyNumberFormat="1" applyFont="1" applyFill="1" applyBorder="1" applyAlignment="1">
      <alignment horizontal="center" vertical="center" wrapText="1"/>
    </xf>
    <xf numFmtId="164" fontId="6" fillId="4" borderId="0" xfId="0" applyNumberFormat="1" applyFont="1" applyFill="1" applyBorder="1" applyAlignment="1">
      <alignment horizontal="center" vertical="center" wrapText="1"/>
    </xf>
    <xf numFmtId="0" fontId="6" fillId="4" borderId="8" xfId="0" applyFont="1" applyFill="1" applyBorder="1"/>
    <xf numFmtId="1" fontId="6" fillId="3" borderId="0" xfId="0" applyNumberFormat="1" applyFont="1" applyFill="1" applyBorder="1" applyAlignment="1">
      <alignment horizontal="center" vertical="center" wrapText="1"/>
    </xf>
    <xf numFmtId="1" fontId="6" fillId="4" borderId="0" xfId="0" applyNumberFormat="1" applyFont="1" applyFill="1" applyBorder="1" applyAlignment="1">
      <alignment horizontal="center" vertical="center" wrapText="1"/>
    </xf>
    <xf numFmtId="1" fontId="6" fillId="4" borderId="0" xfId="1" applyNumberFormat="1" applyFont="1" applyFill="1" applyBorder="1" applyAlignment="1">
      <alignment horizontal="center" vertical="center" wrapText="1"/>
    </xf>
    <xf numFmtId="1" fontId="6" fillId="4" borderId="11" xfId="1" applyNumberFormat="1" applyFont="1" applyFill="1" applyBorder="1" applyAlignment="1">
      <alignment horizontal="center" vertical="center" wrapText="1"/>
    </xf>
    <xf numFmtId="0" fontId="6" fillId="3" borderId="4" xfId="0" applyFont="1" applyFill="1" applyBorder="1" applyAlignment="1">
      <alignment horizontal="center" vertical="center" wrapText="1"/>
    </xf>
    <xf numFmtId="1" fontId="6" fillId="4" borderId="4" xfId="1" applyNumberFormat="1" applyFont="1" applyFill="1" applyBorder="1" applyAlignment="1">
      <alignment horizontal="center" vertical="center" wrapText="1"/>
    </xf>
    <xf numFmtId="1" fontId="6" fillId="4" borderId="12" xfId="1"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165" fontId="6" fillId="3" borderId="4" xfId="0" applyNumberFormat="1" applyFont="1" applyFill="1" applyBorder="1" applyAlignment="1">
      <alignment horizontal="center"/>
    </xf>
    <xf numFmtId="165" fontId="6" fillId="4" borderId="4" xfId="0" applyNumberFormat="1" applyFont="1" applyFill="1" applyBorder="1" applyAlignment="1">
      <alignment horizontal="center"/>
    </xf>
    <xf numFmtId="0" fontId="6" fillId="4" borderId="4" xfId="0" quotePrefix="1" applyFont="1" applyFill="1" applyBorder="1" applyAlignment="1">
      <alignment horizontal="center" vertical="center" wrapText="1"/>
    </xf>
    <xf numFmtId="0" fontId="7" fillId="0" borderId="0" xfId="0" applyFont="1" applyBorder="1"/>
    <xf numFmtId="3" fontId="7" fillId="0" borderId="0" xfId="0" applyNumberFormat="1" applyFont="1" applyBorder="1" applyAlignment="1">
      <alignment horizontal="center"/>
    </xf>
    <xf numFmtId="0" fontId="6" fillId="0" borderId="9" xfId="0" applyFont="1" applyFill="1" applyBorder="1" applyAlignment="1">
      <alignment vertical="center" wrapText="1"/>
    </xf>
    <xf numFmtId="0" fontId="6" fillId="0" borderId="9" xfId="0" applyFont="1" applyBorder="1"/>
    <xf numFmtId="2" fontId="6" fillId="3" borderId="9" xfId="1" applyNumberFormat="1" applyFont="1" applyFill="1" applyBorder="1"/>
    <xf numFmtId="0" fontId="6" fillId="0" borderId="26" xfId="0" applyFont="1" applyBorder="1" applyAlignment="1">
      <alignment vertical="center" wrapText="1"/>
    </xf>
    <xf numFmtId="10" fontId="6" fillId="0" borderId="26" xfId="1" applyNumberFormat="1" applyFont="1" applyBorder="1" applyAlignment="1">
      <alignment horizontal="center" vertical="center" wrapText="1"/>
    </xf>
    <xf numFmtId="10" fontId="1" fillId="6" borderId="27" xfId="1" applyNumberFormat="1" applyFont="1" applyFill="1" applyBorder="1" applyAlignment="1">
      <alignment horizontal="center" vertical="center" wrapText="1"/>
    </xf>
    <xf numFmtId="10" fontId="6" fillId="0" borderId="6" xfId="1" applyNumberFormat="1" applyFont="1" applyBorder="1" applyAlignment="1">
      <alignment horizontal="center" vertical="center" wrapText="1"/>
    </xf>
    <xf numFmtId="10" fontId="1" fillId="6" borderId="32" xfId="1" applyNumberFormat="1" applyFont="1" applyFill="1" applyBorder="1" applyAlignment="1">
      <alignment horizontal="center" vertical="center" wrapText="1"/>
    </xf>
    <xf numFmtId="0" fontId="6" fillId="5" borderId="35" xfId="0" applyFont="1" applyFill="1" applyBorder="1" applyAlignment="1">
      <alignment vertical="center" wrapText="1"/>
    </xf>
    <xf numFmtId="0" fontId="6" fillId="5" borderId="8" xfId="0" applyFont="1" applyFill="1" applyBorder="1" applyAlignment="1">
      <alignment vertical="center" wrapText="1"/>
    </xf>
    <xf numFmtId="0" fontId="1" fillId="5" borderId="36" xfId="0" applyFont="1" applyFill="1" applyBorder="1" applyAlignment="1">
      <alignment horizontal="center" vertical="center" wrapText="1"/>
    </xf>
    <xf numFmtId="0" fontId="6" fillId="0" borderId="9" xfId="0" applyFont="1" applyBorder="1" applyAlignment="1">
      <alignment horizontal="center" vertical="center" wrapText="1"/>
    </xf>
    <xf numFmtId="0" fontId="1" fillId="6" borderId="34" xfId="0" applyFont="1" applyFill="1" applyBorder="1" applyAlignment="1">
      <alignment horizontal="center" vertical="center" wrapText="1"/>
    </xf>
    <xf numFmtId="10" fontId="6" fillId="0" borderId="29" xfId="1" applyNumberFormat="1" applyFont="1" applyBorder="1" applyAlignment="1">
      <alignment vertical="center" wrapText="1"/>
    </xf>
    <xf numFmtId="10" fontId="1" fillId="6" borderId="30" xfId="1" applyNumberFormat="1" applyFont="1" applyFill="1" applyBorder="1" applyAlignment="1">
      <alignment horizontal="center" vertical="center" wrapText="1"/>
    </xf>
    <xf numFmtId="10" fontId="6" fillId="0" borderId="9" xfId="1" applyNumberFormat="1" applyFont="1" applyBorder="1" applyAlignment="1">
      <alignment horizontal="center" vertical="center" wrapText="1"/>
    </xf>
    <xf numFmtId="10" fontId="1" fillId="6" borderId="34" xfId="1" applyNumberFormat="1" applyFont="1" applyFill="1" applyBorder="1" applyAlignment="1">
      <alignment horizontal="center" vertical="center" wrapText="1"/>
    </xf>
    <xf numFmtId="9" fontId="6" fillId="0" borderId="29" xfId="1" applyFont="1" applyBorder="1" applyAlignment="1">
      <alignment horizontal="center" vertical="center" wrapText="1"/>
    </xf>
    <xf numFmtId="9" fontId="1" fillId="6" borderId="30" xfId="1" applyFont="1" applyFill="1" applyBorder="1" applyAlignment="1">
      <alignment horizontal="center" vertical="center" wrapText="1"/>
    </xf>
    <xf numFmtId="167" fontId="6" fillId="0" borderId="26" xfId="1" applyNumberFormat="1" applyFont="1" applyBorder="1" applyAlignment="1">
      <alignment horizontal="center" vertical="center" wrapText="1"/>
    </xf>
    <xf numFmtId="167" fontId="1" fillId="6" borderId="27" xfId="1" applyNumberFormat="1" applyFont="1" applyFill="1" applyBorder="1" applyAlignment="1">
      <alignment horizontal="center" vertical="center" wrapText="1"/>
    </xf>
    <xf numFmtId="0" fontId="6" fillId="0" borderId="29" xfId="0" applyFont="1" applyBorder="1" applyAlignment="1">
      <alignment vertical="center" wrapText="1"/>
    </xf>
    <xf numFmtId="0" fontId="1" fillId="6" borderId="27" xfId="0" applyFont="1" applyFill="1" applyBorder="1" applyAlignment="1">
      <alignment horizontal="center" vertical="center" wrapText="1"/>
    </xf>
    <xf numFmtId="0" fontId="6" fillId="0" borderId="9" xfId="0" applyFont="1" applyBorder="1" applyAlignment="1">
      <alignment vertical="center" wrapText="1"/>
    </xf>
    <xf numFmtId="0" fontId="6" fillId="0" borderId="29" xfId="0" applyFont="1" applyBorder="1" applyAlignment="1">
      <alignment horizontal="center" vertical="center" wrapText="1"/>
    </xf>
    <xf numFmtId="0" fontId="1" fillId="6" borderId="30" xfId="0" applyFont="1" applyFill="1" applyBorder="1" applyAlignment="1">
      <alignment horizontal="center" vertical="center" wrapText="1"/>
    </xf>
    <xf numFmtId="9" fontId="6" fillId="0" borderId="26" xfId="1" applyFont="1" applyBorder="1" applyAlignment="1">
      <alignment horizontal="center" vertical="center" wrapText="1"/>
    </xf>
    <xf numFmtId="9" fontId="1" fillId="6" borderId="27" xfId="1" applyFont="1" applyFill="1" applyBorder="1" applyAlignment="1">
      <alignment horizontal="center" vertical="center" wrapText="1"/>
    </xf>
    <xf numFmtId="0" fontId="6" fillId="0" borderId="0" xfId="0" applyFont="1" applyAlignment="1">
      <alignment horizontal="right"/>
    </xf>
    <xf numFmtId="0" fontId="6" fillId="6" borderId="9" xfId="0" applyFont="1" applyFill="1" applyBorder="1" applyAlignment="1">
      <alignment horizontal="center" vertical="center" wrapText="1"/>
    </xf>
    <xf numFmtId="0" fontId="1" fillId="0" borderId="9" xfId="0" applyFont="1" applyBorder="1" applyAlignment="1">
      <alignment horizontal="center" vertical="center" wrapText="1"/>
    </xf>
    <xf numFmtId="10" fontId="1" fillId="0" borderId="9" xfId="1" applyNumberFormat="1" applyFont="1" applyBorder="1"/>
    <xf numFmtId="0" fontId="1" fillId="6" borderId="9" xfId="0" applyFont="1" applyFill="1" applyBorder="1" applyAlignment="1">
      <alignment horizontal="center" vertical="center" wrapText="1"/>
    </xf>
    <xf numFmtId="10" fontId="1" fillId="6" borderId="9" xfId="1" applyNumberFormat="1" applyFont="1" applyFill="1" applyBorder="1"/>
    <xf numFmtId="0" fontId="6" fillId="0" borderId="0" xfId="0" applyFont="1" applyBorder="1" applyAlignment="1">
      <alignment horizontal="center" vertical="center" wrapText="1"/>
    </xf>
    <xf numFmtId="0" fontId="1" fillId="6" borderId="9" xfId="0" applyFont="1" applyFill="1" applyBorder="1" applyAlignment="1">
      <alignment vertical="center" wrapText="1"/>
    </xf>
    <xf numFmtId="167" fontId="6" fillId="0" borderId="9" xfId="1" applyNumberFormat="1" applyFont="1" applyBorder="1" applyAlignment="1">
      <alignment horizontal="center" vertical="center" wrapText="1"/>
    </xf>
    <xf numFmtId="167" fontId="1" fillId="0" borderId="9" xfId="1" applyNumberFormat="1" applyFont="1" applyBorder="1" applyAlignment="1">
      <alignment horizontal="center" vertical="center" wrapText="1"/>
    </xf>
    <xf numFmtId="10" fontId="6" fillId="6" borderId="9" xfId="0" applyNumberFormat="1" applyFont="1" applyFill="1" applyBorder="1" applyAlignment="1">
      <alignment horizontal="center" vertical="center" wrapText="1"/>
    </xf>
    <xf numFmtId="9" fontId="6" fillId="0" borderId="9" xfId="0" applyNumberFormat="1" applyFont="1" applyBorder="1" applyAlignment="1">
      <alignment horizontal="center" vertical="center" wrapText="1"/>
    </xf>
    <xf numFmtId="167" fontId="6" fillId="0" borderId="9" xfId="0" applyNumberFormat="1" applyFont="1" applyBorder="1" applyAlignment="1">
      <alignment horizontal="center" vertical="center" wrapText="1"/>
    </xf>
    <xf numFmtId="167" fontId="1" fillId="0" borderId="9" xfId="0" applyNumberFormat="1"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left"/>
    </xf>
    <xf numFmtId="0" fontId="6" fillId="0" borderId="7" xfId="0" applyFont="1" applyBorder="1" applyAlignment="1">
      <alignment horizontal="center" vertical="center" wrapText="1"/>
    </xf>
    <xf numFmtId="0" fontId="1" fillId="6" borderId="9" xfId="0" applyFont="1" applyFill="1" applyBorder="1" applyAlignment="1">
      <alignment horizontal="left" vertical="center" wrapText="1"/>
    </xf>
    <xf numFmtId="167" fontId="1" fillId="6" borderId="9" xfId="0" applyNumberFormat="1" applyFont="1" applyFill="1" applyBorder="1" applyAlignment="1">
      <alignment horizontal="center" vertical="center" wrapText="1"/>
    </xf>
    <xf numFmtId="167" fontId="1" fillId="6" borderId="9" xfId="1" applyNumberFormat="1" applyFont="1" applyFill="1" applyBorder="1" applyAlignment="1">
      <alignment horizontal="center" vertical="center" wrapText="1"/>
    </xf>
    <xf numFmtId="0" fontId="1" fillId="6" borderId="6" xfId="0" applyFont="1" applyFill="1" applyBorder="1" applyAlignment="1">
      <alignment horizontal="left" vertical="center" wrapText="1"/>
    </xf>
    <xf numFmtId="0" fontId="1" fillId="6" borderId="6" xfId="0" applyFont="1" applyFill="1" applyBorder="1" applyAlignment="1">
      <alignment horizontal="center" vertical="center" wrapText="1"/>
    </xf>
    <xf numFmtId="167" fontId="1" fillId="6" borderId="6" xfId="1" applyNumberFormat="1" applyFont="1" applyFill="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Border="1" applyAlignment="1">
      <alignment vertical="center" wrapText="1"/>
    </xf>
    <xf numFmtId="10" fontId="6" fillId="0" borderId="0" xfId="0" applyNumberFormat="1" applyFont="1" applyBorder="1" applyAlignment="1">
      <alignment horizontal="center" vertical="center" wrapText="1"/>
    </xf>
    <xf numFmtId="9" fontId="6" fillId="0" borderId="0" xfId="0" applyNumberFormat="1" applyFont="1" applyBorder="1" applyAlignment="1">
      <alignment horizontal="center" vertical="center" wrapText="1"/>
    </xf>
    <xf numFmtId="10" fontId="1" fillId="6" borderId="9" xfId="0" applyNumberFormat="1" applyFont="1" applyFill="1" applyBorder="1" applyAlignment="1">
      <alignment horizontal="center" vertical="center" wrapText="1"/>
    </xf>
    <xf numFmtId="10" fontId="6" fillId="0" borderId="9" xfId="0" applyNumberFormat="1" applyFont="1" applyBorder="1" applyAlignment="1">
      <alignment horizontal="center" vertical="center" wrapText="1"/>
    </xf>
    <xf numFmtId="10" fontId="1" fillId="6" borderId="9" xfId="1" applyNumberFormat="1" applyFont="1" applyFill="1" applyBorder="1" applyAlignment="1">
      <alignment vertical="center"/>
    </xf>
    <xf numFmtId="167" fontId="6" fillId="6" borderId="7" xfId="0" applyNumberFormat="1" applyFont="1" applyFill="1" applyBorder="1" applyAlignment="1">
      <alignment horizontal="center" vertical="center"/>
    </xf>
    <xf numFmtId="10" fontId="1" fillId="6" borderId="3" xfId="1" applyNumberFormat="1" applyFont="1" applyFill="1" applyBorder="1" applyAlignment="1">
      <alignment vertical="center"/>
    </xf>
    <xf numFmtId="0" fontId="7" fillId="0" borderId="0" xfId="0" applyFont="1" applyFill="1" applyBorder="1" applyAlignment="1">
      <alignment horizontal="center" vertical="center"/>
    </xf>
    <xf numFmtId="0" fontId="1" fillId="0" borderId="8" xfId="0" applyFont="1" applyFill="1" applyBorder="1" applyAlignment="1">
      <alignment vertical="center" wrapText="1"/>
    </xf>
    <xf numFmtId="9" fontId="6" fillId="0" borderId="9" xfId="1" applyFont="1" applyBorder="1" applyAlignment="1">
      <alignment horizontal="center" vertical="center" wrapText="1"/>
    </xf>
    <xf numFmtId="9" fontId="1" fillId="6" borderId="9" xfId="1" applyFont="1" applyFill="1" applyBorder="1" applyAlignment="1">
      <alignment horizontal="center" vertical="center" wrapText="1"/>
    </xf>
    <xf numFmtId="0" fontId="1" fillId="6" borderId="13" xfId="0" applyFont="1" applyFill="1" applyBorder="1" applyAlignment="1">
      <alignment horizontal="center" vertical="center" wrapText="1"/>
    </xf>
    <xf numFmtId="0" fontId="6" fillId="0" borderId="16" xfId="0" applyFont="1" applyBorder="1" applyAlignment="1">
      <alignment horizontal="center" vertical="center" wrapText="1"/>
    </xf>
    <xf numFmtId="167" fontId="1" fillId="6" borderId="13" xfId="0" applyNumberFormat="1" applyFont="1" applyFill="1" applyBorder="1" applyAlignment="1">
      <alignment horizontal="center" vertical="center" wrapText="1"/>
    </xf>
    <xf numFmtId="167" fontId="6" fillId="0" borderId="16" xfId="0" applyNumberFormat="1" applyFont="1" applyBorder="1" applyAlignment="1">
      <alignment horizontal="center" vertical="center" wrapText="1"/>
    </xf>
    <xf numFmtId="167" fontId="6" fillId="0" borderId="17" xfId="0" applyNumberFormat="1" applyFont="1" applyBorder="1" applyAlignment="1">
      <alignment horizontal="center" vertical="center" wrapText="1"/>
    </xf>
    <xf numFmtId="0" fontId="6" fillId="0" borderId="9" xfId="0" applyFont="1" applyFill="1" applyBorder="1" applyAlignment="1">
      <alignment horizontal="center" vertical="center" wrapText="1"/>
    </xf>
    <xf numFmtId="0" fontId="1" fillId="0" borderId="9" xfId="0" applyFont="1" applyFill="1" applyBorder="1" applyAlignment="1">
      <alignment vertical="center" wrapText="1"/>
    </xf>
    <xf numFmtId="167" fontId="6" fillId="0" borderId="9" xfId="0" applyNumberFormat="1" applyFont="1" applyFill="1" applyBorder="1" applyAlignment="1">
      <alignment horizontal="center" vertical="center" wrapText="1"/>
    </xf>
    <xf numFmtId="0" fontId="11" fillId="6" borderId="18" xfId="0" applyFont="1" applyFill="1" applyBorder="1" applyAlignment="1">
      <alignment horizontal="center" vertical="center" wrapText="1"/>
    </xf>
    <xf numFmtId="0" fontId="11" fillId="6" borderId="19" xfId="0" applyFont="1" applyFill="1" applyBorder="1" applyAlignment="1">
      <alignment horizontal="center" vertical="center" wrapText="1"/>
    </xf>
    <xf numFmtId="0" fontId="6" fillId="0" borderId="20" xfId="0" applyFont="1" applyBorder="1" applyAlignment="1">
      <alignment vertical="center" wrapText="1"/>
    </xf>
    <xf numFmtId="0" fontId="6" fillId="0" borderId="22" xfId="0" applyFont="1" applyBorder="1" applyAlignment="1">
      <alignment vertical="center" wrapText="1"/>
    </xf>
    <xf numFmtId="0" fontId="6" fillId="0" borderId="23" xfId="0" applyFont="1" applyBorder="1" applyAlignment="1">
      <alignment vertical="center" wrapText="1"/>
    </xf>
    <xf numFmtId="0" fontId="12" fillId="0" borderId="21" xfId="0" applyFont="1" applyBorder="1" applyAlignment="1">
      <alignment vertical="center" wrapText="1"/>
    </xf>
    <xf numFmtId="0" fontId="12" fillId="0" borderId="24" xfId="0" applyFont="1" applyBorder="1" applyAlignment="1">
      <alignment vertical="center" wrapText="1"/>
    </xf>
    <xf numFmtId="0" fontId="12" fillId="0" borderId="23" xfId="0" applyFont="1" applyBorder="1" applyAlignment="1">
      <alignment vertical="center"/>
    </xf>
    <xf numFmtId="0" fontId="12" fillId="0" borderId="24" xfId="0" applyFont="1" applyBorder="1" applyAlignment="1">
      <alignment vertical="center"/>
    </xf>
    <xf numFmtId="0" fontId="6" fillId="0" borderId="21" xfId="0" applyFont="1" applyBorder="1" applyAlignment="1">
      <alignment vertical="center" wrapText="1"/>
    </xf>
    <xf numFmtId="0" fontId="6" fillId="0" borderId="24" xfId="0" applyFont="1" applyBorder="1" applyAlignment="1">
      <alignment vertical="center" wrapText="1"/>
    </xf>
    <xf numFmtId="0" fontId="5" fillId="2" borderId="4" xfId="0" applyFont="1" applyFill="1" applyBorder="1" applyAlignment="1">
      <alignment horizontal="center"/>
    </xf>
    <xf numFmtId="0" fontId="1" fillId="6" borderId="9" xfId="0" applyFont="1" applyFill="1" applyBorder="1" applyAlignment="1">
      <alignment horizontal="center"/>
    </xf>
    <xf numFmtId="0" fontId="1" fillId="6" borderId="9" xfId="0" applyFont="1" applyFill="1" applyBorder="1"/>
    <xf numFmtId="0" fontId="6" fillId="0" borderId="9" xfId="0" applyFont="1" applyBorder="1" applyAlignment="1">
      <alignment horizontal="center"/>
    </xf>
    <xf numFmtId="9" fontId="6" fillId="0" borderId="9" xfId="1" applyFont="1" applyBorder="1" applyAlignment="1">
      <alignment horizontal="center"/>
    </xf>
    <xf numFmtId="9" fontId="1" fillId="6" borderId="9" xfId="1" applyFont="1" applyFill="1" applyBorder="1" applyAlignment="1">
      <alignment horizontal="center"/>
    </xf>
    <xf numFmtId="0" fontId="1" fillId="0" borderId="9" xfId="0" applyFont="1" applyBorder="1" applyAlignment="1">
      <alignment horizontal="center"/>
    </xf>
    <xf numFmtId="0" fontId="10" fillId="6" borderId="9" xfId="0" applyFont="1" applyFill="1" applyBorder="1" applyAlignment="1"/>
    <xf numFmtId="0" fontId="10" fillId="0" borderId="9" xfId="0" applyFont="1" applyBorder="1" applyAlignment="1">
      <alignment horizontal="center"/>
    </xf>
    <xf numFmtId="0" fontId="10" fillId="6" borderId="9" xfId="0" applyFont="1" applyFill="1" applyBorder="1" applyAlignment="1">
      <alignment horizontal="center"/>
    </xf>
    <xf numFmtId="0" fontId="6" fillId="6" borderId="9" xfId="0" applyFont="1" applyFill="1" applyBorder="1"/>
    <xf numFmtId="0" fontId="6" fillId="0" borderId="9" xfId="0" applyFont="1" applyBorder="1" applyAlignment="1">
      <alignment horizontal="center" vertical="center"/>
    </xf>
    <xf numFmtId="0" fontId="6" fillId="6" borderId="9" xfId="0" applyFont="1" applyFill="1" applyBorder="1" applyAlignment="1">
      <alignment horizontal="center"/>
    </xf>
    <xf numFmtId="0" fontId="6" fillId="4" borderId="9" xfId="0" applyFont="1" applyFill="1" applyBorder="1"/>
    <xf numFmtId="0" fontId="6" fillId="6" borderId="9" xfId="0" applyFont="1" applyFill="1" applyBorder="1" applyAlignment="1">
      <alignment horizontal="center" vertical="center"/>
    </xf>
    <xf numFmtId="0" fontId="6" fillId="6" borderId="9" xfId="0" applyFont="1" applyFill="1" applyBorder="1" applyAlignment="1">
      <alignment horizontal="left" vertical="center"/>
    </xf>
    <xf numFmtId="0" fontId="6" fillId="0" borderId="9" xfId="0" applyFont="1" applyBorder="1" applyAlignment="1">
      <alignment horizontal="center" wrapText="1"/>
    </xf>
    <xf numFmtId="0" fontId="5" fillId="2" borderId="9" xfId="0" applyFont="1" applyFill="1" applyBorder="1" applyAlignment="1"/>
    <xf numFmtId="0" fontId="5" fillId="2" borderId="37" xfId="0" applyFont="1" applyFill="1" applyBorder="1" applyAlignment="1">
      <alignment horizontal="center" vertical="center" wrapText="1"/>
    </xf>
    <xf numFmtId="0" fontId="5" fillId="2" borderId="38" xfId="0" applyFont="1" applyFill="1" applyBorder="1" applyAlignment="1">
      <alignment horizontal="center" vertical="center" wrapText="1"/>
    </xf>
    <xf numFmtId="0" fontId="6" fillId="0" borderId="39" xfId="0" applyFont="1" applyBorder="1" applyAlignment="1">
      <alignment vertical="center" wrapText="1"/>
    </xf>
    <xf numFmtId="0" fontId="6" fillId="0" borderId="40" xfId="0" applyFont="1" applyBorder="1" applyAlignment="1">
      <alignment vertical="center" wrapText="1"/>
    </xf>
    <xf numFmtId="0" fontId="1" fillId="0" borderId="46" xfId="0" applyFont="1" applyBorder="1" applyAlignment="1">
      <alignment horizontal="center" vertical="center" wrapText="1"/>
    </xf>
    <xf numFmtId="0" fontId="1" fillId="0" borderId="47" xfId="0" applyFont="1" applyBorder="1" applyAlignment="1">
      <alignment horizontal="center" vertical="center" wrapText="1"/>
    </xf>
    <xf numFmtId="0" fontId="6" fillId="0" borderId="31" xfId="0" applyFont="1" applyBorder="1" applyAlignment="1">
      <alignment vertical="center" wrapText="1"/>
    </xf>
    <xf numFmtId="0" fontId="6" fillId="6" borderId="34" xfId="0" applyFont="1" applyFill="1" applyBorder="1" applyAlignment="1">
      <alignment horizontal="center" vertical="center" wrapText="1"/>
    </xf>
    <xf numFmtId="0" fontId="6" fillId="0" borderId="35" xfId="0" applyFont="1" applyBorder="1" applyAlignment="1">
      <alignment vertical="center" wrapText="1"/>
    </xf>
    <xf numFmtId="0" fontId="6" fillId="0" borderId="48" xfId="0" applyFont="1" applyBorder="1" applyAlignment="1">
      <alignment vertical="center" wrapText="1"/>
    </xf>
    <xf numFmtId="0" fontId="6" fillId="0" borderId="33" xfId="0" applyFont="1" applyBorder="1" applyAlignment="1">
      <alignment vertical="center" wrapText="1"/>
    </xf>
    <xf numFmtId="10" fontId="6" fillId="6" borderId="34" xfId="1" applyNumberFormat="1" applyFont="1" applyFill="1" applyBorder="1" applyAlignment="1">
      <alignment horizontal="center" vertical="center" wrapText="1"/>
    </xf>
    <xf numFmtId="9" fontId="6" fillId="6" borderId="34" xfId="1" applyFont="1" applyFill="1" applyBorder="1" applyAlignment="1">
      <alignment horizontal="center" vertical="center" wrapText="1"/>
    </xf>
    <xf numFmtId="0" fontId="6" fillId="0" borderId="28" xfId="0" applyFont="1" applyBorder="1" applyAlignment="1">
      <alignment vertical="center" wrapText="1"/>
    </xf>
    <xf numFmtId="0" fontId="6" fillId="6" borderId="30" xfId="0" applyFont="1" applyFill="1" applyBorder="1" applyAlignment="1">
      <alignment horizontal="center" vertical="center" wrapText="1"/>
    </xf>
    <xf numFmtId="0" fontId="6" fillId="0" borderId="25" xfId="0" applyFont="1" applyBorder="1" applyAlignment="1">
      <alignment vertical="center" wrapText="1"/>
    </xf>
    <xf numFmtId="0" fontId="6" fillId="0" borderId="26" xfId="0" applyFont="1" applyBorder="1" applyAlignment="1">
      <alignment horizontal="center" vertical="center" wrapText="1"/>
    </xf>
    <xf numFmtId="0" fontId="6" fillId="6" borderId="27" xfId="0" applyFont="1" applyFill="1" applyBorder="1" applyAlignment="1">
      <alignment horizontal="center" vertical="center" wrapText="1"/>
    </xf>
    <xf numFmtId="0" fontId="1" fillId="0" borderId="45" xfId="0" applyFont="1" applyBorder="1" applyAlignment="1">
      <alignment horizontal="left" vertical="center" wrapText="1"/>
    </xf>
    <xf numFmtId="3" fontId="6" fillId="0" borderId="9" xfId="0" applyNumberFormat="1" applyFont="1" applyBorder="1" applyAlignment="1">
      <alignment horizontal="center" wrapText="1"/>
    </xf>
    <xf numFmtId="0" fontId="3" fillId="4" borderId="0" xfId="0" applyFont="1" applyFill="1"/>
    <xf numFmtId="0" fontId="5" fillId="2" borderId="20" xfId="0" applyFont="1" applyFill="1" applyBorder="1" applyAlignment="1">
      <alignment horizontal="center" vertical="center" wrapText="1"/>
    </xf>
    <xf numFmtId="0" fontId="4" fillId="0" borderId="22" xfId="0" applyFont="1" applyBorder="1" applyAlignment="1">
      <alignment horizontal="center" vertical="center" wrapText="1"/>
    </xf>
    <xf numFmtId="0" fontId="3" fillId="0" borderId="51" xfId="0" applyFont="1" applyBorder="1" applyAlignment="1">
      <alignment vertical="center" wrapText="1"/>
    </xf>
    <xf numFmtId="0" fontId="3" fillId="0" borderId="52" xfId="0" applyFont="1" applyBorder="1" applyAlignment="1">
      <alignment vertical="center" wrapText="1"/>
    </xf>
    <xf numFmtId="0" fontId="3" fillId="0" borderId="53" xfId="0" applyFont="1" applyBorder="1" applyAlignment="1">
      <alignment vertical="center" wrapText="1"/>
    </xf>
    <xf numFmtId="0" fontId="3" fillId="0" borderId="54" xfId="0" applyFont="1" applyBorder="1" applyAlignment="1">
      <alignment vertical="center" wrapText="1"/>
    </xf>
    <xf numFmtId="0" fontId="3" fillId="0" borderId="55" xfId="0" applyFont="1" applyBorder="1" applyAlignment="1">
      <alignment vertical="center" wrapText="1"/>
    </xf>
    <xf numFmtId="0" fontId="3" fillId="0" borderId="22" xfId="0" applyFont="1" applyBorder="1" applyAlignment="1">
      <alignment vertical="center" wrapText="1"/>
    </xf>
    <xf numFmtId="0" fontId="3" fillId="0" borderId="51"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3" xfId="0" applyFont="1" applyBorder="1" applyAlignment="1">
      <alignment horizontal="center" vertical="center" wrapText="1"/>
    </xf>
    <xf numFmtId="0" fontId="3" fillId="0" borderId="54" xfId="0" applyFont="1" applyBorder="1" applyAlignment="1">
      <alignment horizontal="center" vertical="center" wrapText="1"/>
    </xf>
    <xf numFmtId="0" fontId="3" fillId="0" borderId="20" xfId="0" applyFont="1" applyBorder="1" applyAlignment="1">
      <alignment horizontal="center" vertical="center" wrapText="1"/>
    </xf>
    <xf numFmtId="0" fontId="3" fillId="0" borderId="22" xfId="0" applyFont="1" applyBorder="1" applyAlignment="1">
      <alignment horizontal="center" vertical="center" wrapText="1"/>
    </xf>
    <xf numFmtId="0" fontId="3" fillId="4" borderId="52" xfId="0" applyFont="1" applyFill="1" applyBorder="1" applyAlignment="1">
      <alignment horizontal="center" vertical="center" wrapText="1"/>
    </xf>
    <xf numFmtId="0" fontId="3" fillId="0" borderId="47"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57" xfId="0" applyFont="1" applyBorder="1" applyAlignment="1">
      <alignment horizontal="center" vertical="center" wrapText="1"/>
    </xf>
    <xf numFmtId="0" fontId="3" fillId="0" borderId="58" xfId="0" applyFont="1" applyBorder="1" applyAlignment="1">
      <alignment horizontal="center" vertical="center" wrapText="1"/>
    </xf>
    <xf numFmtId="0" fontId="3" fillId="0" borderId="21" xfId="0" applyFont="1" applyBorder="1" applyAlignment="1">
      <alignment horizontal="center" vertical="center" wrapText="1"/>
    </xf>
    <xf numFmtId="0" fontId="1" fillId="0" borderId="1" xfId="0" applyFont="1" applyBorder="1" applyAlignment="1">
      <alignment horizontal="center" wrapText="1"/>
    </xf>
    <xf numFmtId="0" fontId="1" fillId="0" borderId="3" xfId="0" applyFont="1" applyBorder="1" applyAlignment="1">
      <alignment horizontal="center" wrapText="1"/>
    </xf>
    <xf numFmtId="0" fontId="1" fillId="4" borderId="6"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6" xfId="0" applyFont="1" applyFill="1" applyBorder="1" applyAlignment="1">
      <alignment horizontal="center" vertical="center"/>
    </xf>
    <xf numFmtId="0" fontId="1" fillId="4" borderId="8" xfId="0" applyFont="1" applyFill="1" applyBorder="1" applyAlignment="1">
      <alignment horizontal="center" vertical="center"/>
    </xf>
    <xf numFmtId="0" fontId="1" fillId="4" borderId="7" xfId="0" applyFont="1" applyFill="1" applyBorder="1" applyAlignment="1">
      <alignment horizontal="center" vertical="center"/>
    </xf>
    <xf numFmtId="0" fontId="1" fillId="4" borderId="1"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13" xfId="0" applyFont="1" applyFill="1" applyBorder="1" applyAlignment="1">
      <alignment horizontal="center" vertical="center" wrapText="1"/>
    </xf>
    <xf numFmtId="0" fontId="1" fillId="0" borderId="41" xfId="0" applyFont="1" applyBorder="1" applyAlignment="1">
      <alignment horizontal="left" vertical="center" wrapText="1"/>
    </xf>
    <xf numFmtId="0" fontId="1" fillId="0" borderId="35" xfId="0" applyFont="1" applyBorder="1" applyAlignment="1">
      <alignment horizontal="left" vertical="center" wrapText="1"/>
    </xf>
    <xf numFmtId="0" fontId="6" fillId="0" borderId="42" xfId="0" applyFont="1" applyBorder="1" applyAlignment="1">
      <alignment horizontal="left" vertical="center" wrapText="1"/>
    </xf>
    <xf numFmtId="0" fontId="6" fillId="0" borderId="8" xfId="0" applyFont="1" applyBorder="1" applyAlignment="1">
      <alignment horizontal="left" vertical="center" wrapText="1"/>
    </xf>
    <xf numFmtId="0" fontId="1" fillId="0" borderId="0" xfId="0" applyFont="1" applyAlignment="1">
      <alignment vertical="center" wrapText="1"/>
    </xf>
    <xf numFmtId="0" fontId="6" fillId="0" borderId="0" xfId="0" applyFont="1" applyAlignment="1">
      <alignment vertical="center" wrapText="1"/>
    </xf>
    <xf numFmtId="0" fontId="1" fillId="0" borderId="43" xfId="0" applyFont="1" applyBorder="1" applyAlignment="1">
      <alignment horizontal="left" vertical="center" wrapText="1"/>
    </xf>
    <xf numFmtId="0" fontId="6" fillId="0" borderId="44" xfId="0" applyFont="1" applyBorder="1" applyAlignment="1">
      <alignment horizontal="left" vertical="center" wrapText="1"/>
    </xf>
    <xf numFmtId="0" fontId="1" fillId="6" borderId="6" xfId="0" applyFont="1" applyFill="1" applyBorder="1" applyAlignment="1">
      <alignment horizontal="center" vertical="center" wrapText="1"/>
    </xf>
    <xf numFmtId="0" fontId="1" fillId="6" borderId="7" xfId="0" applyFont="1" applyFill="1" applyBorder="1" applyAlignment="1">
      <alignment horizontal="center" vertical="center" wrapText="1"/>
    </xf>
    <xf numFmtId="0" fontId="5" fillId="2" borderId="4" xfId="0" applyFont="1" applyFill="1" applyBorder="1" applyAlignment="1">
      <alignment horizontal="center"/>
    </xf>
    <xf numFmtId="0" fontId="1" fillId="6" borderId="1" xfId="0" applyFont="1" applyFill="1" applyBorder="1" applyAlignment="1">
      <alignment horizontal="center" vertical="center" wrapText="1"/>
    </xf>
    <xf numFmtId="0" fontId="1" fillId="6" borderId="10" xfId="0" applyFont="1" applyFill="1" applyBorder="1" applyAlignment="1">
      <alignment horizontal="center" vertical="center" wrapText="1"/>
    </xf>
    <xf numFmtId="0" fontId="1" fillId="6" borderId="5" xfId="0" applyFont="1" applyFill="1" applyBorder="1" applyAlignment="1">
      <alignment horizontal="center" vertical="center" wrapText="1"/>
    </xf>
    <xf numFmtId="0" fontId="1" fillId="6" borderId="0" xfId="0" applyFont="1" applyFill="1" applyBorder="1" applyAlignment="1">
      <alignment horizontal="center" vertical="center" wrapText="1"/>
    </xf>
    <xf numFmtId="0" fontId="1" fillId="6" borderId="11" xfId="0" applyFont="1" applyFill="1" applyBorder="1" applyAlignment="1">
      <alignment horizontal="center" vertical="center" wrapText="1"/>
    </xf>
    <xf numFmtId="0" fontId="6" fillId="6" borderId="9" xfId="0" applyFont="1" applyFill="1" applyBorder="1" applyAlignment="1">
      <alignment horizontal="left" vertical="center" wrapText="1"/>
    </xf>
    <xf numFmtId="0" fontId="1" fillId="6" borderId="9" xfId="0" applyFont="1" applyFill="1" applyBorder="1" applyAlignment="1">
      <alignment horizontal="center" vertical="center"/>
    </xf>
    <xf numFmtId="0" fontId="6" fillId="0" borderId="9"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1" fillId="6" borderId="9" xfId="0" applyFont="1" applyFill="1" applyBorder="1" applyAlignment="1">
      <alignment horizontal="center" vertical="center" wrapText="1"/>
    </xf>
    <xf numFmtId="0" fontId="6" fillId="6" borderId="16" xfId="0" applyFont="1" applyFill="1" applyBorder="1" applyAlignment="1">
      <alignment horizontal="center" vertical="center" wrapText="1"/>
    </xf>
    <xf numFmtId="0" fontId="6" fillId="6" borderId="9" xfId="0" applyFont="1" applyFill="1" applyBorder="1" applyAlignment="1">
      <alignment horizontal="center" vertical="center" wrapText="1"/>
    </xf>
    <xf numFmtId="0" fontId="1" fillId="6" borderId="9" xfId="0" applyFont="1" applyFill="1" applyBorder="1" applyAlignment="1">
      <alignment vertical="center" wrapText="1"/>
    </xf>
    <xf numFmtId="0" fontId="6" fillId="6" borderId="13" xfId="0" applyFont="1" applyFill="1" applyBorder="1" applyAlignment="1">
      <alignment horizontal="center" vertical="center" wrapText="1"/>
    </xf>
    <xf numFmtId="0" fontId="12" fillId="0" borderId="20" xfId="0" applyFont="1" applyBorder="1" applyAlignment="1">
      <alignment vertical="center"/>
    </xf>
    <xf numFmtId="0" fontId="12" fillId="0" borderId="22" xfId="0" applyFont="1" applyBorder="1" applyAlignment="1">
      <alignment vertical="center"/>
    </xf>
    <xf numFmtId="0" fontId="12" fillId="0" borderId="23" xfId="0" applyFont="1" applyBorder="1" applyAlignment="1">
      <alignment vertical="center"/>
    </xf>
    <xf numFmtId="0" fontId="1" fillId="0" borderId="9" xfId="0" applyFont="1" applyFill="1" applyBorder="1" applyAlignment="1">
      <alignment horizontal="center" vertical="center" wrapText="1"/>
    </xf>
    <xf numFmtId="0" fontId="6" fillId="0" borderId="9" xfId="0" applyFont="1" applyFill="1" applyBorder="1" applyAlignment="1">
      <alignment horizontal="center"/>
    </xf>
    <xf numFmtId="0" fontId="6" fillId="6" borderId="9" xfId="0" applyFont="1" applyFill="1" applyBorder="1" applyAlignment="1">
      <alignment horizontal="center" wrapText="1"/>
    </xf>
    <xf numFmtId="0" fontId="6" fillId="6" borderId="13" xfId="0" applyFont="1" applyFill="1" applyBorder="1" applyAlignment="1">
      <alignment horizontal="center" wrapText="1"/>
    </xf>
    <xf numFmtId="0" fontId="6" fillId="6" borderId="15" xfId="0" applyFont="1" applyFill="1" applyBorder="1" applyAlignment="1">
      <alignment horizontal="center" wrapText="1"/>
    </xf>
    <xf numFmtId="0" fontId="6" fillId="6" borderId="9" xfId="0" applyFont="1" applyFill="1" applyBorder="1" applyAlignment="1">
      <alignment horizontal="center"/>
    </xf>
    <xf numFmtId="0" fontId="5" fillId="2" borderId="9" xfId="0" applyFont="1" applyFill="1" applyBorder="1" applyAlignment="1">
      <alignment horizontal="center"/>
    </xf>
    <xf numFmtId="0" fontId="5" fillId="2" borderId="9" xfId="0" applyFont="1" applyFill="1" applyBorder="1" applyAlignment="1">
      <alignment horizontal="center" wrapText="1"/>
    </xf>
    <xf numFmtId="0" fontId="4" fillId="0" borderId="20"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3" fillId="0" borderId="52" xfId="0" applyFont="1" applyBorder="1" applyAlignment="1">
      <alignment horizontal="center" vertical="center" wrapText="1"/>
    </xf>
    <xf numFmtId="0" fontId="3" fillId="0" borderId="56"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23" xfId="0" applyFont="1" applyBorder="1" applyAlignment="1">
      <alignment horizontal="center" vertical="center" wrapText="1"/>
    </xf>
    <xf numFmtId="0" fontId="3" fillId="0" borderId="55" xfId="0" applyFont="1" applyBorder="1" applyAlignment="1">
      <alignment horizontal="center" vertical="center" wrapText="1"/>
    </xf>
    <xf numFmtId="0" fontId="3" fillId="0" borderId="21" xfId="0" applyFont="1" applyBorder="1" applyAlignment="1">
      <alignment horizontal="center" vertical="center" wrapText="1"/>
    </xf>
    <xf numFmtId="0" fontId="3" fillId="0" borderId="59" xfId="0" applyFont="1" applyBorder="1" applyAlignment="1">
      <alignment horizontal="center" vertical="center" wrapText="1"/>
    </xf>
    <xf numFmtId="0" fontId="3" fillId="0" borderId="51" xfId="0" applyFont="1" applyBorder="1" applyAlignment="1">
      <alignment horizontal="center" vertical="center" wrapText="1"/>
    </xf>
    <xf numFmtId="0" fontId="3" fillId="0" borderId="47" xfId="0" applyFont="1" applyBorder="1" applyAlignment="1">
      <alignment horizontal="center" vertical="center" wrapText="1"/>
    </xf>
    <xf numFmtId="0" fontId="1" fillId="0" borderId="49" xfId="0" applyFont="1" applyBorder="1" applyAlignment="1">
      <alignment horizontal="left" vertical="center" wrapText="1"/>
    </xf>
    <xf numFmtId="0" fontId="1" fillId="0" borderId="50" xfId="0" applyFont="1" applyBorder="1" applyAlignment="1">
      <alignment horizontal="left" vertical="center" wrapText="1"/>
    </xf>
    <xf numFmtId="0" fontId="1" fillId="0" borderId="19" xfId="0" applyFont="1" applyBorder="1" applyAlignment="1">
      <alignment horizontal="left" vertical="center" wrapText="1"/>
    </xf>
    <xf numFmtId="0" fontId="6" fillId="0" borderId="9" xfId="0" applyFont="1" applyFill="1" applyBorder="1" applyAlignment="1">
      <alignment horizontal="right" vertical="center"/>
    </xf>
  </cellXfs>
  <cellStyles count="2">
    <cellStyle name="Normal" xfId="0" builtinId="0"/>
    <cellStyle name="Pourcentage" xfId="1" builtinId="5"/>
  </cellStyles>
  <dxfs count="0"/>
  <tableStyles count="0" defaultTableStyle="TableStyleMedium2" defaultPivotStyle="PivotStyleLight16"/>
  <colors>
    <mruColors>
      <color rgb="FFFDEFE7"/>
      <color rgb="FFE4F1F5"/>
      <color rgb="FF00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68"/>
  <sheetViews>
    <sheetView tabSelected="1" workbookViewId="0">
      <pane ySplit="2" topLeftCell="A3" activePane="bottomLeft" state="frozen"/>
      <selection activeCell="C1" sqref="C1"/>
      <selection pane="bottomLeft"/>
    </sheetView>
  </sheetViews>
  <sheetFormatPr baseColWidth="10" defaultColWidth="11.453125" defaultRowHeight="13" x14ac:dyDescent="0.3"/>
  <cols>
    <col min="1" max="1" width="22.1796875" style="7" customWidth="1"/>
    <col min="2" max="2" width="76.81640625" style="7" customWidth="1"/>
    <col min="3" max="3" width="13.54296875" style="7" customWidth="1"/>
    <col min="4" max="8" width="10.1796875" style="7" customWidth="1"/>
    <col min="9" max="9" width="10.81640625" style="7" customWidth="1"/>
    <col min="10" max="16384" width="11.453125" style="7"/>
  </cols>
  <sheetData>
    <row r="2" spans="1:8" s="9" customFormat="1" ht="26" x14ac:dyDescent="0.35">
      <c r="A2" s="8" t="s">
        <v>108</v>
      </c>
      <c r="B2" s="8" t="s">
        <v>0</v>
      </c>
      <c r="C2" s="8" t="s">
        <v>109</v>
      </c>
      <c r="D2" s="8">
        <v>2018</v>
      </c>
      <c r="E2" s="8">
        <v>2022</v>
      </c>
      <c r="F2" s="8">
        <v>2023</v>
      </c>
      <c r="G2" s="2" t="s">
        <v>7</v>
      </c>
      <c r="H2" s="2" t="s">
        <v>8</v>
      </c>
    </row>
    <row r="3" spans="1:8" ht="14" customHeight="1" x14ac:dyDescent="0.3">
      <c r="A3" s="316" t="s">
        <v>156</v>
      </c>
      <c r="B3" s="10" t="s">
        <v>95</v>
      </c>
      <c r="C3" s="11" t="s">
        <v>105</v>
      </c>
      <c r="D3" s="12">
        <v>17658.995396999999</v>
      </c>
      <c r="E3" s="13">
        <v>19243.641885000001</v>
      </c>
      <c r="F3" s="14">
        <v>15655.951085999999</v>
      </c>
      <c r="G3" s="15">
        <f t="shared" ref="G3:G9" si="0">(F3-E3)/E3</f>
        <v>-0.18643512597251816</v>
      </c>
      <c r="H3" s="16">
        <f t="shared" ref="H3:H9" si="1">(F3-D3)/D3</f>
        <v>-0.11342912017182399</v>
      </c>
    </row>
    <row r="4" spans="1:8" ht="14" customHeight="1" x14ac:dyDescent="0.3">
      <c r="A4" s="317"/>
      <c r="B4" s="10" t="s">
        <v>96</v>
      </c>
      <c r="C4" s="11" t="s">
        <v>106</v>
      </c>
      <c r="D4" s="12">
        <v>217.54497000000001</v>
      </c>
      <c r="E4" s="13">
        <v>269.484825</v>
      </c>
      <c r="F4" s="14">
        <v>223.896333</v>
      </c>
      <c r="G4" s="17">
        <f t="shared" si="0"/>
        <v>-0.16916905061351786</v>
      </c>
      <c r="H4" s="18">
        <f t="shared" si="1"/>
        <v>2.9195632516807866E-2</v>
      </c>
    </row>
    <row r="5" spans="1:8" ht="14" customHeight="1" x14ac:dyDescent="0.3">
      <c r="A5" s="317"/>
      <c r="B5" s="10" t="s">
        <v>97</v>
      </c>
      <c r="C5" s="11" t="s">
        <v>105</v>
      </c>
      <c r="D5" s="12">
        <v>3431.4884269999998</v>
      </c>
      <c r="E5" s="13">
        <v>3646.9389080000001</v>
      </c>
      <c r="F5" s="14">
        <v>3699.3894409999998</v>
      </c>
      <c r="G5" s="17">
        <f t="shared" si="0"/>
        <v>1.4382070641475007E-2</v>
      </c>
      <c r="H5" s="18">
        <f t="shared" si="1"/>
        <v>7.807137331196369E-2</v>
      </c>
    </row>
    <row r="6" spans="1:8" ht="14" customHeight="1" x14ac:dyDescent="0.3">
      <c r="A6" s="317"/>
      <c r="B6" s="10" t="s">
        <v>98</v>
      </c>
      <c r="C6" s="11" t="s">
        <v>105</v>
      </c>
      <c r="D6" s="12">
        <v>21090.483823999999</v>
      </c>
      <c r="E6" s="13">
        <v>22890.580793000001</v>
      </c>
      <c r="F6" s="14">
        <v>19355.340527</v>
      </c>
      <c r="G6" s="17">
        <f t="shared" si="0"/>
        <v>-0.154440828652154</v>
      </c>
      <c r="H6" s="18">
        <f t="shared" si="1"/>
        <v>-8.2271384169266215E-2</v>
      </c>
    </row>
    <row r="7" spans="1:8" ht="26" x14ac:dyDescent="0.3">
      <c r="A7" s="317"/>
      <c r="B7" s="10" t="s">
        <v>99</v>
      </c>
      <c r="C7" s="11" t="s">
        <v>107</v>
      </c>
      <c r="D7" s="19">
        <f>D6/D65*1000</f>
        <v>1.2993985119975349</v>
      </c>
      <c r="E7" s="20">
        <f>E6/E65*1000</f>
        <v>1.3029088844264285</v>
      </c>
      <c r="F7" s="21">
        <f>F6/F65*1000</f>
        <v>1.0502983124111225</v>
      </c>
      <c r="G7" s="17">
        <f t="shared" si="0"/>
        <v>-0.19388199361808112</v>
      </c>
      <c r="H7" s="18">
        <f t="shared" si="1"/>
        <v>-0.19170423644973741</v>
      </c>
    </row>
    <row r="8" spans="1:8" x14ac:dyDescent="0.3">
      <c r="A8" s="317"/>
      <c r="B8" s="10" t="s">
        <v>100</v>
      </c>
      <c r="C8" s="11" t="s">
        <v>105</v>
      </c>
      <c r="D8" s="12">
        <v>720.77299999999991</v>
      </c>
      <c r="E8" s="13">
        <v>3598.03602</v>
      </c>
      <c r="F8" s="14">
        <v>4886.473</v>
      </c>
      <c r="G8" s="17">
        <f t="shared" si="0"/>
        <v>0.35809451957626592</v>
      </c>
      <c r="H8" s="18">
        <f t="shared" si="1"/>
        <v>5.7794895202789229</v>
      </c>
    </row>
    <row r="9" spans="1:8" x14ac:dyDescent="0.3">
      <c r="A9" s="317"/>
      <c r="B9" s="10" t="s">
        <v>101</v>
      </c>
      <c r="C9" s="11" t="s">
        <v>105</v>
      </c>
      <c r="D9" s="12">
        <v>9412.4707170000001</v>
      </c>
      <c r="E9" s="13">
        <v>13987.603562</v>
      </c>
      <c r="F9" s="14">
        <v>10816.732295</v>
      </c>
      <c r="G9" s="17">
        <f t="shared" si="0"/>
        <v>-0.2266915310364013</v>
      </c>
      <c r="H9" s="18">
        <f t="shared" si="1"/>
        <v>0.14919160125127853</v>
      </c>
    </row>
    <row r="10" spans="1:8" x14ac:dyDescent="0.3">
      <c r="A10" s="317"/>
      <c r="B10" s="10" t="s">
        <v>102</v>
      </c>
      <c r="C10" s="11" t="s">
        <v>1</v>
      </c>
      <c r="D10" s="22">
        <v>53.271113999999997</v>
      </c>
      <c r="E10" s="23">
        <v>72.664226999999997</v>
      </c>
      <c r="F10" s="24">
        <v>69.072580000000002</v>
      </c>
      <c r="G10" s="25" t="s">
        <v>21</v>
      </c>
      <c r="H10" s="26" t="s">
        <v>22</v>
      </c>
    </row>
    <row r="11" spans="1:8" x14ac:dyDescent="0.3">
      <c r="A11" s="317"/>
      <c r="B11" s="10" t="s">
        <v>103</v>
      </c>
      <c r="C11" s="11" t="s">
        <v>105</v>
      </c>
      <c r="D11" s="12">
        <v>3805.9427649999998</v>
      </c>
      <c r="E11" s="13">
        <v>2656.1117920000002</v>
      </c>
      <c r="F11" s="14">
        <v>3014.0730400000002</v>
      </c>
      <c r="G11" s="17">
        <f>(F11-E11)/E11</f>
        <v>0.13476889379360885</v>
      </c>
      <c r="H11" s="18">
        <f>(F11-D11)/D11</f>
        <v>-0.20806138554739922</v>
      </c>
    </row>
    <row r="12" spans="1:8" x14ac:dyDescent="0.3">
      <c r="A12" s="317"/>
      <c r="B12" s="10" t="s">
        <v>102</v>
      </c>
      <c r="C12" s="11" t="s">
        <v>1</v>
      </c>
      <c r="D12" s="27">
        <f>(D11+D9)/D3*100</f>
        <v>74.853711577758347</v>
      </c>
      <c r="E12" s="28">
        <f>(E11+E9)/E3*100</f>
        <v>86.489425720260428</v>
      </c>
      <c r="F12" s="29">
        <f>(F11+F9)/F3*100</f>
        <v>88.342159853628459</v>
      </c>
      <c r="G12" s="25" t="s">
        <v>20</v>
      </c>
      <c r="H12" s="26" t="s">
        <v>11</v>
      </c>
    </row>
    <row r="13" spans="1:8" x14ac:dyDescent="0.3">
      <c r="A13" s="317"/>
      <c r="B13" s="10" t="s">
        <v>104</v>
      </c>
      <c r="C13" s="11" t="s">
        <v>105</v>
      </c>
      <c r="D13" s="12">
        <v>1227.513181</v>
      </c>
      <c r="E13" s="13">
        <v>1020.386637</v>
      </c>
      <c r="F13" s="14">
        <v>1023.56756</v>
      </c>
      <c r="G13" s="17">
        <f>(F13-E13)/E13</f>
        <v>3.117370303233408E-3</v>
      </c>
      <c r="H13" s="18">
        <f>(F13-D13)/D13</f>
        <v>-0.16614536133441329</v>
      </c>
    </row>
    <row r="14" spans="1:8" x14ac:dyDescent="0.3">
      <c r="A14" s="316" t="s">
        <v>110</v>
      </c>
      <c r="B14" s="30" t="s">
        <v>111</v>
      </c>
      <c r="C14" s="31" t="s">
        <v>114</v>
      </c>
      <c r="D14" s="32">
        <v>57.925217146000001</v>
      </c>
      <c r="E14" s="33">
        <v>52.272246307000003</v>
      </c>
      <c r="F14" s="34">
        <v>50.285617887999997</v>
      </c>
      <c r="G14" s="15">
        <f>(F14-E14)/E14</f>
        <v>-3.8005415097953577E-2</v>
      </c>
      <c r="H14" s="16">
        <f>(F14-D14)/D14</f>
        <v>-0.13188727870876102</v>
      </c>
    </row>
    <row r="15" spans="1:8" x14ac:dyDescent="0.3">
      <c r="A15" s="317"/>
      <c r="B15" s="35" t="s">
        <v>112</v>
      </c>
      <c r="C15" s="36" t="s">
        <v>115</v>
      </c>
      <c r="D15" s="37">
        <v>1.347869792</v>
      </c>
      <c r="E15" s="38">
        <v>1.3506365370000002</v>
      </c>
      <c r="F15" s="39">
        <v>1.5467913440000001</v>
      </c>
      <c r="G15" s="17">
        <f>(F15-E15)/E15</f>
        <v>0.14523137915082171</v>
      </c>
      <c r="H15" s="18">
        <f>(F15-D15)/D15</f>
        <v>0.14758217238835489</v>
      </c>
    </row>
    <row r="16" spans="1:8" x14ac:dyDescent="0.3">
      <c r="A16" s="318"/>
      <c r="B16" s="40" t="s">
        <v>113</v>
      </c>
      <c r="C16" s="41" t="s">
        <v>105</v>
      </c>
      <c r="D16" s="42">
        <v>368.99085230099996</v>
      </c>
      <c r="E16" s="43">
        <v>253.93001670000001</v>
      </c>
      <c r="F16" s="44">
        <v>406.02577253999999</v>
      </c>
      <c r="G16" s="17">
        <f>(F16-E16)/E16</f>
        <v>0.59896721867147407</v>
      </c>
      <c r="H16" s="18">
        <f>(F16-D16)/D16</f>
        <v>0.10036812568130883</v>
      </c>
    </row>
    <row r="17" spans="1:8" ht="14.5" x14ac:dyDescent="0.3">
      <c r="A17" s="313" t="s">
        <v>116</v>
      </c>
      <c r="B17" s="45" t="s">
        <v>440</v>
      </c>
      <c r="C17" s="46" t="s">
        <v>441</v>
      </c>
      <c r="D17" s="47">
        <v>1718.4934685849998</v>
      </c>
      <c r="E17" s="48">
        <v>1479.12911874</v>
      </c>
      <c r="F17" s="49">
        <v>1509.7261469149998</v>
      </c>
      <c r="G17" s="15">
        <f>(F17-E17)/E17</f>
        <v>2.0685839922524166E-2</v>
      </c>
      <c r="H17" s="16">
        <f>(F17-D17)/D17</f>
        <v>-0.1214827553821884</v>
      </c>
    </row>
    <row r="18" spans="1:8" ht="14.5" x14ac:dyDescent="0.3">
      <c r="A18" s="314"/>
      <c r="B18" s="50" t="s">
        <v>99</v>
      </c>
      <c r="C18" s="51" t="s">
        <v>442</v>
      </c>
      <c r="D18" s="52">
        <f>D17*1000000/D65</f>
        <v>105.87750734365663</v>
      </c>
      <c r="E18" s="53">
        <f>E17*1000000/E65</f>
        <v>84.190544899127829</v>
      </c>
      <c r="F18" s="54">
        <f>F17*1000000/F65</f>
        <v>81.923788532463604</v>
      </c>
      <c r="G18" s="17">
        <f t="shared" ref="G18:G20" si="2">(F18-E18)/E18</f>
        <v>-2.6924120391192619E-2</v>
      </c>
      <c r="H18" s="18">
        <f t="shared" ref="H18:H20" si="3">(F18-D18)/D18</f>
        <v>-0.22623992018856451</v>
      </c>
    </row>
    <row r="19" spans="1:8" x14ac:dyDescent="0.3">
      <c r="A19" s="314"/>
      <c r="B19" s="45" t="s">
        <v>117</v>
      </c>
      <c r="C19" s="51" t="s">
        <v>121</v>
      </c>
      <c r="D19" s="12">
        <v>2253.6874685849998</v>
      </c>
      <c r="E19" s="13">
        <v>2253.12811874</v>
      </c>
      <c r="F19" s="14">
        <v>2358.939146915</v>
      </c>
      <c r="G19" s="17">
        <f t="shared" si="2"/>
        <v>4.6961833770097348E-2</v>
      </c>
      <c r="H19" s="18">
        <f t="shared" si="3"/>
        <v>4.6701984989996663E-2</v>
      </c>
    </row>
    <row r="20" spans="1:8" x14ac:dyDescent="0.3">
      <c r="A20" s="314"/>
      <c r="B20" s="50" t="s">
        <v>99</v>
      </c>
      <c r="C20" s="51" t="s">
        <v>120</v>
      </c>
      <c r="D20" s="52">
        <f>D19*1000000/D65</f>
        <v>138.85115996506502</v>
      </c>
      <c r="E20" s="53">
        <f>E19*1000000/E65</f>
        <v>128.24579114895465</v>
      </c>
      <c r="F20" s="54">
        <f>F19*1000000/F65</f>
        <v>128.00548776856749</v>
      </c>
      <c r="G20" s="17">
        <f t="shared" si="2"/>
        <v>-1.8737720609330074E-3</v>
      </c>
      <c r="H20" s="18">
        <f t="shared" si="3"/>
        <v>-7.8110058275539823E-2</v>
      </c>
    </row>
    <row r="21" spans="1:8" ht="26" x14ac:dyDescent="0.3">
      <c r="A21" s="315"/>
      <c r="B21" s="55" t="s">
        <v>118</v>
      </c>
      <c r="C21" s="56" t="s">
        <v>119</v>
      </c>
      <c r="D21" s="42">
        <v>629.04668475000005</v>
      </c>
      <c r="E21" s="43">
        <v>604.09547400000008</v>
      </c>
      <c r="F21" s="44">
        <v>566.65627000000006</v>
      </c>
      <c r="G21" s="57">
        <f>(F21-E21)/E21</f>
        <v>-6.1975640625309525E-2</v>
      </c>
      <c r="H21" s="58">
        <f>(F21-D21)/D21</f>
        <v>-9.9182487186615736E-2</v>
      </c>
    </row>
    <row r="22" spans="1:8" x14ac:dyDescent="0.3">
      <c r="A22" s="313" t="s">
        <v>133</v>
      </c>
      <c r="B22" s="59" t="s">
        <v>122</v>
      </c>
      <c r="C22" s="60" t="s">
        <v>2</v>
      </c>
      <c r="D22" s="47">
        <v>1007125.237408</v>
      </c>
      <c r="E22" s="48">
        <v>906591.03371300001</v>
      </c>
      <c r="F22" s="49">
        <v>869854.86811599997</v>
      </c>
      <c r="G22" s="15">
        <f>(F22-E22)/E22</f>
        <v>-4.0521209929183601E-2</v>
      </c>
      <c r="H22" s="16">
        <f>(F22-D22)/D22</f>
        <v>-0.13629920509716112</v>
      </c>
    </row>
    <row r="23" spans="1:8" x14ac:dyDescent="0.3">
      <c r="A23" s="314"/>
      <c r="B23" s="50" t="s">
        <v>99</v>
      </c>
      <c r="C23" s="61" t="s">
        <v>134</v>
      </c>
      <c r="D23" s="37">
        <f>D22/D65*1000</f>
        <v>62.049645034407789</v>
      </c>
      <c r="E23" s="38">
        <f>E22/E65*1000</f>
        <v>51.602251731735144</v>
      </c>
      <c r="F23" s="62">
        <f>F22/F65*1000</f>
        <v>47.201809689185538</v>
      </c>
      <c r="G23" s="17">
        <f>(F23-E23)/E23</f>
        <v>-8.5276163246251424E-2</v>
      </c>
      <c r="H23" s="18">
        <f>(F23-D23)/D23</f>
        <v>-0.23928960974698282</v>
      </c>
    </row>
    <row r="24" spans="1:8" x14ac:dyDescent="0.3">
      <c r="A24" s="314"/>
      <c r="B24" s="45" t="s">
        <v>123</v>
      </c>
      <c r="C24" s="61" t="s">
        <v>2</v>
      </c>
      <c r="D24" s="12">
        <v>706364.78316999995</v>
      </c>
      <c r="E24" s="13">
        <v>646621.44938999997</v>
      </c>
      <c r="F24" s="14">
        <v>620979.12777000002</v>
      </c>
      <c r="G24" s="17">
        <f>(F24-E24)/E24</f>
        <v>-3.9655847550665098E-2</v>
      </c>
      <c r="H24" s="18">
        <f>(F24-D24)/D24</f>
        <v>-0.12088039697677039</v>
      </c>
    </row>
    <row r="25" spans="1:8" x14ac:dyDescent="0.3">
      <c r="A25" s="314"/>
      <c r="B25" s="45" t="s">
        <v>124</v>
      </c>
      <c r="C25" s="61" t="s">
        <v>1</v>
      </c>
      <c r="D25" s="37">
        <v>23.323989000000001</v>
      </c>
      <c r="E25" s="38">
        <v>74.826626000000005</v>
      </c>
      <c r="F25" s="62">
        <v>90.135445000000004</v>
      </c>
      <c r="G25" s="63" t="s">
        <v>12</v>
      </c>
      <c r="H25" s="64" t="s">
        <v>13</v>
      </c>
    </row>
    <row r="26" spans="1:8" x14ac:dyDescent="0.3">
      <c r="A26" s="314"/>
      <c r="B26" s="50" t="s">
        <v>125</v>
      </c>
      <c r="C26" s="61" t="s">
        <v>1</v>
      </c>
      <c r="D26" s="37">
        <v>0</v>
      </c>
      <c r="E26" s="38">
        <v>92.609134882013777</v>
      </c>
      <c r="F26" s="39">
        <v>95.955979359729142</v>
      </c>
      <c r="G26" s="63" t="s">
        <v>14</v>
      </c>
      <c r="H26" s="64" t="s">
        <v>15</v>
      </c>
    </row>
    <row r="27" spans="1:8" x14ac:dyDescent="0.3">
      <c r="A27" s="314"/>
      <c r="B27" s="50" t="s">
        <v>126</v>
      </c>
      <c r="C27" s="61" t="s">
        <v>1</v>
      </c>
      <c r="D27" s="37">
        <v>0</v>
      </c>
      <c r="E27" s="38">
        <v>1.9220791807450999</v>
      </c>
      <c r="F27" s="39">
        <v>1.3145616577363102</v>
      </c>
      <c r="G27" s="63" t="s">
        <v>16</v>
      </c>
      <c r="H27" s="64" t="s">
        <v>19</v>
      </c>
    </row>
    <row r="28" spans="1:8" x14ac:dyDescent="0.3">
      <c r="A28" s="314"/>
      <c r="B28" s="50" t="s">
        <v>127</v>
      </c>
      <c r="C28" s="61" t="s">
        <v>1</v>
      </c>
      <c r="D28" s="65">
        <v>0</v>
      </c>
      <c r="E28" s="66">
        <v>0.85320297617054108</v>
      </c>
      <c r="F28" s="67">
        <v>0.85560680373852926</v>
      </c>
      <c r="G28" s="63" t="s">
        <v>17</v>
      </c>
      <c r="H28" s="64" t="s">
        <v>18</v>
      </c>
    </row>
    <row r="29" spans="1:8" x14ac:dyDescent="0.3">
      <c r="A29" s="314"/>
      <c r="B29" s="45" t="s">
        <v>128</v>
      </c>
      <c r="C29" s="61" t="s">
        <v>2</v>
      </c>
      <c r="D29" s="68">
        <v>271949.46899499994</v>
      </c>
      <c r="E29" s="69">
        <v>240556.99306099999</v>
      </c>
      <c r="F29" s="70">
        <v>230768.73811299997</v>
      </c>
      <c r="G29" s="17">
        <f>(F29-E29)/E29</f>
        <v>-4.0689962172573091E-2</v>
      </c>
      <c r="H29" s="18">
        <f>(F29-D29)/D29</f>
        <v>-0.15142787751777931</v>
      </c>
    </row>
    <row r="30" spans="1:8" x14ac:dyDescent="0.3">
      <c r="A30" s="314"/>
      <c r="B30" s="45" t="s">
        <v>129</v>
      </c>
      <c r="C30" s="61" t="s">
        <v>2</v>
      </c>
      <c r="D30" s="68">
        <v>255762.05334799999</v>
      </c>
      <c r="E30" s="69">
        <v>229047.181147</v>
      </c>
      <c r="F30" s="70">
        <v>219826.15960699998</v>
      </c>
      <c r="G30" s="17">
        <f>(F30-E30)/E30</f>
        <v>-4.0258175166460852E-2</v>
      </c>
      <c r="H30" s="18">
        <f>(F30-D30)/D30</f>
        <v>-0.14050518155679728</v>
      </c>
    </row>
    <row r="31" spans="1:8" x14ac:dyDescent="0.3">
      <c r="A31" s="314"/>
      <c r="B31" s="45" t="s">
        <v>130</v>
      </c>
      <c r="C31" s="61" t="s">
        <v>1</v>
      </c>
      <c r="D31" s="71">
        <v>0</v>
      </c>
      <c r="E31" s="72">
        <v>19.064841524839998</v>
      </c>
      <c r="F31" s="73">
        <v>20.065429633422042</v>
      </c>
      <c r="G31" s="63" t="s">
        <v>9</v>
      </c>
      <c r="H31" s="64" t="s">
        <v>28</v>
      </c>
    </row>
    <row r="32" spans="1:8" x14ac:dyDescent="0.3">
      <c r="A32" s="314"/>
      <c r="B32" s="45" t="s">
        <v>131</v>
      </c>
      <c r="C32" s="61" t="s">
        <v>1</v>
      </c>
      <c r="D32" s="71">
        <v>0</v>
      </c>
      <c r="E32" s="72">
        <v>20.022865714538693</v>
      </c>
      <c r="F32" s="73">
        <v>21.064253155667423</v>
      </c>
      <c r="G32" s="63" t="s">
        <v>9</v>
      </c>
      <c r="H32" s="64" t="s">
        <v>23</v>
      </c>
    </row>
    <row r="33" spans="1:8" x14ac:dyDescent="0.3">
      <c r="A33" s="315"/>
      <c r="B33" s="55" t="s">
        <v>132</v>
      </c>
      <c r="C33" s="74" t="s">
        <v>2</v>
      </c>
      <c r="D33" s="75">
        <v>28810.985243000003</v>
      </c>
      <c r="E33" s="76">
        <v>19412.591262000002</v>
      </c>
      <c r="F33" s="77">
        <v>18107.002232999999</v>
      </c>
      <c r="G33" s="17">
        <f t="shared" ref="G33:G42" si="4">(F33-E33)/E33</f>
        <v>-6.7254752927069714E-2</v>
      </c>
      <c r="H33" s="18">
        <f t="shared" ref="H33:H42" si="5">(F33-D33)/D33</f>
        <v>-0.37152436543629391</v>
      </c>
    </row>
    <row r="34" spans="1:8" ht="41" x14ac:dyDescent="0.3">
      <c r="A34" s="311" t="s">
        <v>155</v>
      </c>
      <c r="B34" s="78" t="s">
        <v>3</v>
      </c>
      <c r="C34" s="79" t="s">
        <v>443</v>
      </c>
      <c r="D34" s="47">
        <v>75.945011217000001</v>
      </c>
      <c r="E34" s="48">
        <v>65.612566353000005</v>
      </c>
      <c r="F34" s="49">
        <v>60.755455131000005</v>
      </c>
      <c r="G34" s="15">
        <f t="shared" si="4"/>
        <v>-7.4027148943822993E-2</v>
      </c>
      <c r="H34" s="16">
        <f t="shared" si="5"/>
        <v>-0.20000729267915193</v>
      </c>
    </row>
    <row r="35" spans="1:8" ht="41" x14ac:dyDescent="0.3">
      <c r="A35" s="319"/>
      <c r="B35" s="80" t="s">
        <v>135</v>
      </c>
      <c r="C35" s="56" t="s">
        <v>443</v>
      </c>
      <c r="D35" s="75">
        <v>25.088353949999998</v>
      </c>
      <c r="E35" s="76">
        <v>27.173894292000007</v>
      </c>
      <c r="F35" s="77">
        <v>24.205539260000009</v>
      </c>
      <c r="G35" s="17">
        <f t="shared" si="4"/>
        <v>-0.1092355405560653</v>
      </c>
      <c r="H35" s="18">
        <f t="shared" si="5"/>
        <v>-3.518822684658391E-2</v>
      </c>
    </row>
    <row r="36" spans="1:8" ht="41" x14ac:dyDescent="0.3">
      <c r="A36" s="314"/>
      <c r="B36" s="78" t="s">
        <v>5</v>
      </c>
      <c r="C36" s="79" t="s">
        <v>443</v>
      </c>
      <c r="D36" s="32">
        <v>166.26794172800001</v>
      </c>
      <c r="E36" s="33">
        <v>139.45307224699999</v>
      </c>
      <c r="F36" s="34">
        <v>127.410959194</v>
      </c>
      <c r="G36" s="15">
        <f t="shared" si="4"/>
        <v>-8.6352439992651742E-2</v>
      </c>
      <c r="H36" s="16">
        <f t="shared" si="5"/>
        <v>-0.23370098968066061</v>
      </c>
    </row>
    <row r="37" spans="1:8" ht="41" x14ac:dyDescent="0.3">
      <c r="A37" s="314"/>
      <c r="B37" s="81" t="s">
        <v>444</v>
      </c>
      <c r="C37" s="56" t="s">
        <v>443</v>
      </c>
      <c r="D37" s="82">
        <v>166.26794172800001</v>
      </c>
      <c r="E37" s="83">
        <v>75.534034851000001</v>
      </c>
      <c r="F37" s="84">
        <v>36.300474512999998</v>
      </c>
      <c r="G37" s="57">
        <f t="shared" si="4"/>
        <v>-0.51941565700009185</v>
      </c>
      <c r="H37" s="58">
        <f t="shared" si="5"/>
        <v>-0.78167484281254618</v>
      </c>
    </row>
    <row r="38" spans="1:8" ht="41" x14ac:dyDescent="0.3">
      <c r="A38" s="314"/>
      <c r="B38" s="85" t="s">
        <v>24</v>
      </c>
      <c r="C38" s="79" t="s">
        <v>443</v>
      </c>
      <c r="D38" s="86">
        <f>D34+D36</f>
        <v>242.21295294500001</v>
      </c>
      <c r="E38" s="33">
        <f>E34+E36</f>
        <v>205.0656386</v>
      </c>
      <c r="F38" s="34">
        <f>F34+F36</f>
        <v>188.16641432500001</v>
      </c>
      <c r="G38" s="15">
        <f t="shared" ref="G38:G39" si="6">(F38-E38)/E38</f>
        <v>-8.2408854015584426E-2</v>
      </c>
      <c r="H38" s="16">
        <f t="shared" ref="H38:H39" si="7">(F38-D38)/D38</f>
        <v>-0.22313645064338283</v>
      </c>
    </row>
    <row r="39" spans="1:8" ht="41" x14ac:dyDescent="0.3">
      <c r="A39" s="314"/>
      <c r="B39" s="85" t="s">
        <v>445</v>
      </c>
      <c r="C39" s="56" t="s">
        <v>443</v>
      </c>
      <c r="D39" s="86">
        <f>D34+D37</f>
        <v>242.21295294500001</v>
      </c>
      <c r="E39" s="83">
        <f>E34+E37</f>
        <v>141.14660120400001</v>
      </c>
      <c r="F39" s="84">
        <f>F34+F37</f>
        <v>97.055929644000003</v>
      </c>
      <c r="G39" s="57">
        <f t="shared" si="6"/>
        <v>-0.31237501423272318</v>
      </c>
      <c r="H39" s="58">
        <f t="shared" si="7"/>
        <v>-0.59929504816351098</v>
      </c>
    </row>
    <row r="40" spans="1:8" ht="41" x14ac:dyDescent="0.3">
      <c r="A40" s="314"/>
      <c r="B40" s="87" t="s">
        <v>4</v>
      </c>
      <c r="C40" s="79" t="s">
        <v>443</v>
      </c>
      <c r="D40" s="47">
        <f>D41+D42+D45+D46+D47</f>
        <v>12760.061581207729</v>
      </c>
      <c r="E40" s="69">
        <f>E41+E42+E45+E46+E47</f>
        <v>8728.3473566668054</v>
      </c>
      <c r="F40" s="70">
        <f>F41+F42+F45+F46+F47</f>
        <v>8184.4366949202013</v>
      </c>
      <c r="G40" s="15">
        <f t="shared" si="4"/>
        <v>-6.2315423472595791E-2</v>
      </c>
      <c r="H40" s="16">
        <f t="shared" si="5"/>
        <v>-0.35858956143489462</v>
      </c>
    </row>
    <row r="41" spans="1:8" ht="41" x14ac:dyDescent="0.3">
      <c r="A41" s="314"/>
      <c r="B41" s="88" t="s">
        <v>136</v>
      </c>
      <c r="C41" s="51" t="s">
        <v>443</v>
      </c>
      <c r="D41" s="68">
        <v>2334</v>
      </c>
      <c r="E41" s="69">
        <v>2716</v>
      </c>
      <c r="F41" s="70">
        <v>2444</v>
      </c>
      <c r="G41" s="17">
        <f t="shared" si="4"/>
        <v>-0.10014727540500737</v>
      </c>
      <c r="H41" s="18">
        <f t="shared" si="5"/>
        <v>4.7129391602399318E-2</v>
      </c>
    </row>
    <row r="42" spans="1:8" ht="41" x14ac:dyDescent="0.3">
      <c r="A42" s="314"/>
      <c r="B42" s="88" t="s">
        <v>137</v>
      </c>
      <c r="C42" s="51" t="s">
        <v>446</v>
      </c>
      <c r="D42" s="68">
        <v>10228</v>
      </c>
      <c r="E42" s="69">
        <v>5863</v>
      </c>
      <c r="F42" s="70">
        <v>5577</v>
      </c>
      <c r="G42" s="17">
        <f t="shared" si="4"/>
        <v>-4.878048780487805E-2</v>
      </c>
      <c r="H42" s="18">
        <f t="shared" si="5"/>
        <v>-0.45473210793899099</v>
      </c>
    </row>
    <row r="43" spans="1:8" ht="41" x14ac:dyDescent="0.3">
      <c r="A43" s="314"/>
      <c r="B43" s="89" t="s">
        <v>138</v>
      </c>
      <c r="C43" s="51" t="s">
        <v>447</v>
      </c>
      <c r="D43" s="68">
        <v>2760</v>
      </c>
      <c r="E43" s="69">
        <v>1687</v>
      </c>
      <c r="F43" s="70">
        <v>1420</v>
      </c>
      <c r="G43" s="17">
        <f t="shared" ref="G43:G46" si="8">(F43-E43)/E43</f>
        <v>-0.15826911677534083</v>
      </c>
      <c r="H43" s="18">
        <f t="shared" ref="H43:H46" si="9">(F43-D43)/D43</f>
        <v>-0.48550724637681159</v>
      </c>
    </row>
    <row r="44" spans="1:8" ht="41" x14ac:dyDescent="0.3">
      <c r="A44" s="314"/>
      <c r="B44" s="89" t="s">
        <v>139</v>
      </c>
      <c r="C44" s="51" t="s">
        <v>448</v>
      </c>
      <c r="D44" s="68">
        <v>7468</v>
      </c>
      <c r="E44" s="69">
        <v>4176</v>
      </c>
      <c r="F44" s="70">
        <v>4157</v>
      </c>
      <c r="G44" s="17">
        <f t="shared" si="8"/>
        <v>-4.5498084291187742E-3</v>
      </c>
      <c r="H44" s="18">
        <f t="shared" si="9"/>
        <v>-0.44335832886984466</v>
      </c>
    </row>
    <row r="45" spans="1:8" ht="41" x14ac:dyDescent="0.3">
      <c r="A45" s="314"/>
      <c r="B45" s="88" t="s">
        <v>140</v>
      </c>
      <c r="C45" s="51" t="s">
        <v>449</v>
      </c>
      <c r="D45" s="86">
        <v>69.906059701499927</v>
      </c>
      <c r="E45" s="90">
        <v>44.78161231711406</v>
      </c>
      <c r="F45" s="91">
        <v>52.326174041507834</v>
      </c>
      <c r="G45" s="17">
        <f t="shared" si="8"/>
        <v>0.16847454421623156</v>
      </c>
      <c r="H45" s="18">
        <f t="shared" si="9"/>
        <v>-0.2514787092143157</v>
      </c>
    </row>
    <row r="46" spans="1:8" ht="41" x14ac:dyDescent="0.3">
      <c r="A46" s="314"/>
      <c r="B46" s="88" t="s">
        <v>141</v>
      </c>
      <c r="C46" s="51" t="s">
        <v>450</v>
      </c>
      <c r="D46" s="86">
        <v>18.155521506228304</v>
      </c>
      <c r="E46" s="90">
        <v>16.636782856109186</v>
      </c>
      <c r="F46" s="91">
        <v>18.300186173785679</v>
      </c>
      <c r="G46" s="17">
        <f t="shared" si="8"/>
        <v>9.998347228927594E-2</v>
      </c>
      <c r="H46" s="18">
        <f t="shared" si="9"/>
        <v>7.9680810880451789E-3</v>
      </c>
    </row>
    <row r="47" spans="1:8" ht="41" x14ac:dyDescent="0.3">
      <c r="A47" s="314"/>
      <c r="B47" s="92" t="s">
        <v>142</v>
      </c>
      <c r="C47" s="56" t="s">
        <v>443</v>
      </c>
      <c r="D47" s="93">
        <v>110</v>
      </c>
      <c r="E47" s="94">
        <f>93.4*E66/81415</f>
        <v>87.928961493582264</v>
      </c>
      <c r="F47" s="95">
        <f>93.4*F66/81415</f>
        <v>92.810334704906964</v>
      </c>
      <c r="G47" s="17">
        <f>(F47-E47)/E47</f>
        <v>5.5514964903582764E-2</v>
      </c>
      <c r="H47" s="18">
        <f>(F47-D47)/D47</f>
        <v>-0.15626968450084577</v>
      </c>
    </row>
    <row r="48" spans="1:8" ht="41" x14ac:dyDescent="0.3">
      <c r="A48" s="314"/>
      <c r="B48" s="87" t="s">
        <v>143</v>
      </c>
      <c r="C48" s="79" t="s">
        <v>443</v>
      </c>
      <c r="D48" s="48">
        <f>D34+D36+D40</f>
        <v>13002.274534152728</v>
      </c>
      <c r="E48" s="48">
        <f>E34+E36+E40</f>
        <v>8933.4129952668045</v>
      </c>
      <c r="F48" s="49">
        <f>F34+F36+F40</f>
        <v>8372.6031092452013</v>
      </c>
      <c r="G48" s="15">
        <f>(F48-E48)/E48</f>
        <v>-6.2776666243767917E-2</v>
      </c>
      <c r="H48" s="16">
        <f>(F48-D48)/D48</f>
        <v>-0.35606627230850202</v>
      </c>
    </row>
    <row r="49" spans="1:9" ht="41" x14ac:dyDescent="0.3">
      <c r="A49" s="314"/>
      <c r="B49" s="96" t="s">
        <v>451</v>
      </c>
      <c r="C49" s="56" t="s">
        <v>443</v>
      </c>
      <c r="D49" s="76">
        <f>D34+D37+D40</f>
        <v>13002.274534152728</v>
      </c>
      <c r="E49" s="76">
        <f>E34+E37+E40</f>
        <v>8869.4939578708054</v>
      </c>
      <c r="F49" s="77">
        <f>F34+F37+F40</f>
        <v>8281.4926245642018</v>
      </c>
      <c r="G49" s="57">
        <f>(F49-E49)/E49</f>
        <v>-6.6294800593985417E-2</v>
      </c>
      <c r="H49" s="58">
        <f>(F49-D49)/D49</f>
        <v>-0.36307354510847883</v>
      </c>
    </row>
    <row r="50" spans="1:9" ht="41" x14ac:dyDescent="0.3">
      <c r="A50" s="314"/>
      <c r="B50" s="59" t="s">
        <v>144</v>
      </c>
      <c r="C50" s="79" t="s">
        <v>443</v>
      </c>
      <c r="D50" s="86">
        <f>D48/D65*1000000</f>
        <v>801.07864396337879</v>
      </c>
      <c r="E50" s="90">
        <f>E48/E65*1000000</f>
        <v>508.48090160049583</v>
      </c>
      <c r="F50" s="91">
        <f>F48/F65*1000000</f>
        <v>454.3309844567919</v>
      </c>
      <c r="G50" s="17">
        <f>(F50-E50)/E50</f>
        <v>-0.10649351228976646</v>
      </c>
      <c r="H50" s="18">
        <f>(F50-D50)/D50</f>
        <v>-0.43285095929038203</v>
      </c>
    </row>
    <row r="51" spans="1:9" ht="41" x14ac:dyDescent="0.3">
      <c r="A51" s="315"/>
      <c r="B51" s="55" t="s">
        <v>145</v>
      </c>
      <c r="C51" s="56" t="s">
        <v>443</v>
      </c>
      <c r="D51" s="82">
        <f>D49/D65*1000000</f>
        <v>801.07864396337879</v>
      </c>
      <c r="E51" s="83">
        <f>E49/E65*1000000</f>
        <v>504.84269414475926</v>
      </c>
      <c r="F51" s="84">
        <f>F49/F65*1000000</f>
        <v>449.3869645791811</v>
      </c>
      <c r="G51" s="57">
        <f>(F51-E51)/E51</f>
        <v>-0.10984754302431624</v>
      </c>
      <c r="H51" s="58">
        <f>(F51-D51)/D51</f>
        <v>-0.43902266279897889</v>
      </c>
    </row>
    <row r="52" spans="1:9" x14ac:dyDescent="0.3">
      <c r="A52" s="97" t="s">
        <v>147</v>
      </c>
      <c r="B52" s="55" t="s">
        <v>146</v>
      </c>
      <c r="C52" s="74"/>
      <c r="D52" s="98"/>
      <c r="E52" s="99"/>
      <c r="F52" s="77">
        <v>6599</v>
      </c>
      <c r="G52" s="99"/>
      <c r="H52" s="100"/>
    </row>
    <row r="53" spans="1:9" x14ac:dyDescent="0.3">
      <c r="A53" s="313" t="s">
        <v>6</v>
      </c>
      <c r="B53" s="59" t="s">
        <v>148</v>
      </c>
      <c r="C53" s="46"/>
      <c r="D53" s="102">
        <v>124</v>
      </c>
      <c r="E53" s="101">
        <v>127</v>
      </c>
      <c r="F53" s="103">
        <v>123</v>
      </c>
      <c r="G53" s="101">
        <v>-4</v>
      </c>
      <c r="H53" s="104">
        <v>-1</v>
      </c>
    </row>
    <row r="54" spans="1:9" x14ac:dyDescent="0.3">
      <c r="A54" s="314"/>
      <c r="B54" s="45" t="s">
        <v>149</v>
      </c>
      <c r="C54" s="105"/>
      <c r="D54" s="93">
        <v>32</v>
      </c>
      <c r="E54" s="106">
        <v>27</v>
      </c>
      <c r="F54" s="107">
        <v>27</v>
      </c>
      <c r="G54" s="106">
        <v>0</v>
      </c>
      <c r="H54" s="108">
        <v>-5</v>
      </c>
    </row>
    <row r="55" spans="1:9" x14ac:dyDescent="0.3">
      <c r="A55" s="314"/>
      <c r="B55" s="45" t="s">
        <v>150</v>
      </c>
      <c r="C55" s="105" t="s">
        <v>1</v>
      </c>
      <c r="D55" s="93"/>
      <c r="E55" s="38">
        <v>83.415964303420921</v>
      </c>
      <c r="F55" s="39">
        <v>78.194336287561342</v>
      </c>
      <c r="G55" s="63" t="s">
        <v>26</v>
      </c>
      <c r="H55" s="108"/>
    </row>
    <row r="56" spans="1:9" x14ac:dyDescent="0.3">
      <c r="A56" s="315"/>
      <c r="B56" s="55" t="s">
        <v>151</v>
      </c>
      <c r="C56" s="56" t="s">
        <v>1</v>
      </c>
      <c r="D56" s="110"/>
      <c r="E56" s="111">
        <v>23.8</v>
      </c>
      <c r="F56" s="112">
        <v>24.1</v>
      </c>
      <c r="G56" s="113" t="s">
        <v>27</v>
      </c>
      <c r="H56" s="114"/>
    </row>
    <row r="57" spans="1:9" x14ac:dyDescent="0.3">
      <c r="A57" s="311" t="s">
        <v>154</v>
      </c>
      <c r="B57" s="45" t="s">
        <v>152</v>
      </c>
      <c r="C57" s="105"/>
      <c r="D57" s="68">
        <v>70555</v>
      </c>
      <c r="E57" s="48">
        <v>72417</v>
      </c>
      <c r="F57" s="70">
        <v>72106</v>
      </c>
      <c r="G57" s="15">
        <f>(F57-E57)/E57</f>
        <v>-4.2945717165858849E-3</v>
      </c>
      <c r="H57" s="16">
        <f>(F57-D57)/D57</f>
        <v>2.1982850258663453E-2</v>
      </c>
    </row>
    <row r="58" spans="1:9" x14ac:dyDescent="0.3">
      <c r="A58" s="312"/>
      <c r="B58" s="80" t="s">
        <v>153</v>
      </c>
      <c r="C58" s="115" t="s">
        <v>1</v>
      </c>
      <c r="D58" s="98"/>
      <c r="E58" s="116">
        <f>E57/E66*100</f>
        <v>94.48242569736189</v>
      </c>
      <c r="F58" s="117">
        <f>F57/F66*100</f>
        <v>89.128688149713852</v>
      </c>
      <c r="G58" s="118" t="s">
        <v>25</v>
      </c>
      <c r="H58" s="100"/>
    </row>
    <row r="59" spans="1:9" x14ac:dyDescent="0.3">
      <c r="D59" s="120"/>
      <c r="E59" s="120"/>
      <c r="F59" s="120"/>
      <c r="G59" s="120"/>
      <c r="H59" s="120"/>
    </row>
    <row r="60" spans="1:9" x14ac:dyDescent="0.3">
      <c r="D60" s="120"/>
      <c r="E60" s="120"/>
      <c r="F60" s="120"/>
      <c r="G60" s="120"/>
      <c r="H60" s="120"/>
    </row>
    <row r="61" spans="1:9" x14ac:dyDescent="0.3">
      <c r="D61" s="120"/>
      <c r="E61" s="120"/>
      <c r="F61" s="120"/>
      <c r="G61" s="120"/>
      <c r="H61" s="120"/>
    </row>
    <row r="62" spans="1:9" x14ac:dyDescent="0.3">
      <c r="B62" s="119"/>
      <c r="C62" s="119"/>
      <c r="D62" s="121"/>
      <c r="E62" s="121"/>
      <c r="F62" s="120"/>
      <c r="G62" s="120"/>
      <c r="H62" s="120"/>
    </row>
    <row r="63" spans="1:9" ht="41" x14ac:dyDescent="0.3">
      <c r="B63" s="122" t="s">
        <v>157</v>
      </c>
      <c r="C63" s="123" t="s">
        <v>443</v>
      </c>
      <c r="D63" s="124">
        <f>D34+D37+D45</f>
        <v>312.11901264649993</v>
      </c>
      <c r="E63" s="124">
        <f>E34+E37+E45</f>
        <v>185.92821352111406</v>
      </c>
      <c r="F63" s="125">
        <f>F34+F37+F45</f>
        <v>149.38210368550784</v>
      </c>
      <c r="G63" s="126">
        <f>(F63-E63)/E63</f>
        <v>-0.1965603237050198</v>
      </c>
      <c r="H63" s="127">
        <f>(F63-D63)/D63</f>
        <v>-0.5213937708604276</v>
      </c>
      <c r="I63" s="128"/>
    </row>
    <row r="65" spans="1:6" x14ac:dyDescent="0.3">
      <c r="A65" s="309" t="s">
        <v>161</v>
      </c>
      <c r="B65" s="129" t="s">
        <v>158</v>
      </c>
      <c r="C65" s="130" t="s">
        <v>10</v>
      </c>
      <c r="D65" s="131">
        <v>16230958.885413907</v>
      </c>
      <c r="E65" s="131">
        <v>17568827.004412498</v>
      </c>
      <c r="F65" s="132">
        <v>18428422</v>
      </c>
    </row>
    <row r="66" spans="1:6" x14ac:dyDescent="0.3">
      <c r="A66" s="310"/>
      <c r="B66" s="133" t="s">
        <v>159</v>
      </c>
      <c r="C66" s="134"/>
      <c r="D66" s="135">
        <v>73165</v>
      </c>
      <c r="E66" s="135">
        <v>76646</v>
      </c>
      <c r="F66" s="136">
        <v>80901</v>
      </c>
    </row>
    <row r="68" spans="1:6" x14ac:dyDescent="0.3">
      <c r="B68" s="137" t="s">
        <v>160</v>
      </c>
    </row>
  </sheetData>
  <sheetProtection sheet="1" objects="1" scenarios="1"/>
  <mergeCells count="8">
    <mergeCell ref="A65:A66"/>
    <mergeCell ref="A57:A58"/>
    <mergeCell ref="A53:A56"/>
    <mergeCell ref="A3:A13"/>
    <mergeCell ref="A14:A16"/>
    <mergeCell ref="A17:A21"/>
    <mergeCell ref="A22:A33"/>
    <mergeCell ref="A34:A51"/>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6"/>
  <sheetViews>
    <sheetView workbookViewId="0">
      <selection activeCell="B25" sqref="B25:B26"/>
    </sheetView>
  </sheetViews>
  <sheetFormatPr baseColWidth="10" defaultColWidth="11.453125" defaultRowHeight="13" x14ac:dyDescent="0.3"/>
  <cols>
    <col min="1" max="1" width="22.1796875" style="7" customWidth="1"/>
    <col min="2" max="2" width="62.453125" style="7" customWidth="1"/>
    <col min="3" max="6" width="10.81640625" style="7" customWidth="1"/>
    <col min="7" max="16384" width="11.453125" style="7"/>
  </cols>
  <sheetData>
    <row r="2" spans="1:8" ht="52" x14ac:dyDescent="0.3">
      <c r="A2" s="8" t="s">
        <v>169</v>
      </c>
      <c r="B2" s="8" t="s">
        <v>0</v>
      </c>
      <c r="C2" s="8" t="s">
        <v>109</v>
      </c>
      <c r="D2" s="138" t="s">
        <v>172</v>
      </c>
      <c r="E2" s="138" t="s">
        <v>171</v>
      </c>
      <c r="F2" s="138" t="s">
        <v>170</v>
      </c>
      <c r="G2" s="138" t="s">
        <v>173</v>
      </c>
      <c r="H2" s="138" t="s">
        <v>174</v>
      </c>
    </row>
    <row r="3" spans="1:8" x14ac:dyDescent="0.3">
      <c r="A3" s="317" t="s">
        <v>168</v>
      </c>
      <c r="B3" s="139" t="s">
        <v>452</v>
      </c>
      <c r="C3" s="79"/>
      <c r="D3" s="140">
        <v>181</v>
      </c>
      <c r="E3" s="141">
        <v>189</v>
      </c>
      <c r="F3" s="141">
        <v>236</v>
      </c>
      <c r="G3" s="142">
        <f t="shared" ref="G3:G4" si="0">(D3-E3)/E3</f>
        <v>-4.2328042328042326E-2</v>
      </c>
      <c r="H3" s="143">
        <f t="shared" ref="H3:H5" si="1">(D3-F3)/F3</f>
        <v>-0.23305084745762711</v>
      </c>
    </row>
    <row r="4" spans="1:8" ht="15" customHeight="1" x14ac:dyDescent="0.3">
      <c r="A4" s="317"/>
      <c r="B4" s="88" t="s">
        <v>453</v>
      </c>
      <c r="C4" s="51"/>
      <c r="D4" s="144">
        <v>242</v>
      </c>
      <c r="E4" s="145">
        <v>213</v>
      </c>
      <c r="F4" s="145">
        <v>318</v>
      </c>
      <c r="G4" s="146">
        <f t="shared" si="0"/>
        <v>0.13615023474178403</v>
      </c>
      <c r="H4" s="147">
        <f t="shared" si="1"/>
        <v>-0.2389937106918239</v>
      </c>
    </row>
    <row r="5" spans="1:8" x14ac:dyDescent="0.3">
      <c r="A5" s="317"/>
      <c r="B5" s="88" t="s">
        <v>162</v>
      </c>
      <c r="C5" s="51"/>
      <c r="D5" s="144">
        <v>6201</v>
      </c>
      <c r="E5" s="145">
        <v>6136</v>
      </c>
      <c r="F5" s="145">
        <v>5719</v>
      </c>
      <c r="G5" s="146">
        <f>(D5-E5)/E5</f>
        <v>1.059322033898305E-2</v>
      </c>
      <c r="H5" s="147">
        <f t="shared" si="1"/>
        <v>8.4280468613393944E-2</v>
      </c>
    </row>
    <row r="6" spans="1:8" x14ac:dyDescent="0.3">
      <c r="A6" s="317"/>
      <c r="B6" s="88" t="s">
        <v>163</v>
      </c>
      <c r="C6" s="51"/>
      <c r="D6" s="148">
        <f>D3*1000000/D14</f>
        <v>1.3982500408338645</v>
      </c>
      <c r="E6" s="149">
        <f>E3*1000000/E14</f>
        <v>1.5253713200589616</v>
      </c>
      <c r="F6" s="149">
        <v>2.21</v>
      </c>
      <c r="G6" s="146">
        <f>(D6-E6)/E6</f>
        <v>-8.3337924053917142E-2</v>
      </c>
      <c r="H6" s="150">
        <f>(D6-F6)/F6</f>
        <v>-0.36730767383083052</v>
      </c>
    </row>
    <row r="7" spans="1:8" x14ac:dyDescent="0.3">
      <c r="A7" s="317"/>
      <c r="B7" s="88" t="s">
        <v>164</v>
      </c>
      <c r="C7" s="51"/>
      <c r="D7" s="148">
        <f>(D3+D4)*1000000/D14</f>
        <v>3.2677335208437825</v>
      </c>
      <c r="E7" s="149">
        <f>(E3+E4)*1000000/E14</f>
        <v>3.244440585522236</v>
      </c>
      <c r="F7" s="149">
        <v>5.17</v>
      </c>
      <c r="G7" s="146">
        <f>(D7-E7)/E7</f>
        <v>7.1793379189889579E-3</v>
      </c>
      <c r="H7" s="147">
        <f>(D7-F7)/F7</f>
        <v>-0.36794322614240182</v>
      </c>
    </row>
    <row r="8" spans="1:8" x14ac:dyDescent="0.3">
      <c r="A8" s="317"/>
      <c r="B8" s="88" t="s">
        <v>165</v>
      </c>
      <c r="C8" s="51"/>
      <c r="D8" s="151">
        <f>D5*1000/D14</f>
        <v>4.7903582890667366E-2</v>
      </c>
      <c r="E8" s="152">
        <f>E5*1000/E14</f>
        <v>4.9522108041702588E-2</v>
      </c>
      <c r="F8" s="152">
        <v>5.3199999999999997E-2</v>
      </c>
      <c r="G8" s="146">
        <f>(D8-E8)/E8</f>
        <v>-3.2682880738280788E-2</v>
      </c>
      <c r="H8" s="147">
        <f>(D8-F8)/F8</f>
        <v>-9.9556712581440443E-2</v>
      </c>
    </row>
    <row r="9" spans="1:8" x14ac:dyDescent="0.3">
      <c r="A9" s="317"/>
      <c r="B9" s="88" t="s">
        <v>166</v>
      </c>
      <c r="C9" s="153"/>
      <c r="D9" s="154">
        <v>4</v>
      </c>
      <c r="E9" s="155">
        <v>5</v>
      </c>
      <c r="F9" s="155">
        <v>16</v>
      </c>
      <c r="G9" s="156">
        <f>D9-E9</f>
        <v>-1</v>
      </c>
      <c r="H9" s="157">
        <f>D9-F9</f>
        <v>-12</v>
      </c>
    </row>
    <row r="10" spans="1:8" x14ac:dyDescent="0.3">
      <c r="A10" s="318"/>
      <c r="B10" s="92" t="s">
        <v>167</v>
      </c>
      <c r="C10" s="56"/>
      <c r="D10" s="158">
        <v>2</v>
      </c>
      <c r="E10" s="109">
        <v>0</v>
      </c>
      <c r="F10" s="109">
        <v>0</v>
      </c>
      <c r="G10" s="159">
        <f>D10-E10</f>
        <v>2</v>
      </c>
      <c r="H10" s="160">
        <f>D10-F10</f>
        <v>2</v>
      </c>
    </row>
    <row r="11" spans="1:8" x14ac:dyDescent="0.3">
      <c r="A11" s="320" t="s">
        <v>6</v>
      </c>
      <c r="B11" s="30" t="s">
        <v>176</v>
      </c>
      <c r="C11" s="105"/>
      <c r="D11" s="39">
        <v>121</v>
      </c>
      <c r="E11" s="38">
        <v>123</v>
      </c>
      <c r="F11" s="106">
        <v>111</v>
      </c>
      <c r="G11" s="145">
        <v>-2</v>
      </c>
      <c r="H11" s="161">
        <v>10</v>
      </c>
    </row>
    <row r="12" spans="1:8" x14ac:dyDescent="0.3">
      <c r="A12" s="320"/>
      <c r="B12" s="40" t="s">
        <v>177</v>
      </c>
      <c r="C12" s="115" t="s">
        <v>1</v>
      </c>
      <c r="D12" s="162">
        <v>78.472453986971729</v>
      </c>
      <c r="E12" s="163">
        <v>83.749967382511798</v>
      </c>
      <c r="F12" s="99"/>
      <c r="G12" s="164" t="s">
        <v>26</v>
      </c>
      <c r="H12" s="41"/>
    </row>
    <row r="14" spans="1:8" x14ac:dyDescent="0.3">
      <c r="B14" s="165" t="s">
        <v>175</v>
      </c>
      <c r="C14" s="165"/>
      <c r="D14" s="166">
        <v>129447519.91000001</v>
      </c>
      <c r="E14" s="166">
        <v>123904256.96000001</v>
      </c>
      <c r="F14" s="166">
        <v>106700000</v>
      </c>
    </row>
    <row r="16" spans="1:8" x14ac:dyDescent="0.3">
      <c r="B16" s="167" t="s">
        <v>178</v>
      </c>
      <c r="C16" s="168" t="s">
        <v>1</v>
      </c>
      <c r="D16" s="169">
        <f>180/181*100</f>
        <v>99.447513812154696</v>
      </c>
    </row>
  </sheetData>
  <sheetProtection sheet="1" objects="1" scenarios="1"/>
  <mergeCells count="2">
    <mergeCell ref="A3:A10"/>
    <mergeCell ref="A11:A12"/>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0"/>
  <sheetViews>
    <sheetView workbookViewId="0">
      <selection activeCell="I21" sqref="I21"/>
    </sheetView>
  </sheetViews>
  <sheetFormatPr baseColWidth="10" defaultColWidth="11.453125" defaultRowHeight="13" x14ac:dyDescent="0.3"/>
  <cols>
    <col min="1" max="1" width="20.1796875" style="7" customWidth="1"/>
    <col min="2" max="2" width="80.453125" style="7" customWidth="1"/>
    <col min="3" max="3" width="19.81640625" style="7" customWidth="1"/>
    <col min="4" max="16384" width="11.453125" style="7"/>
  </cols>
  <sheetData>
    <row r="2" spans="1:6" ht="26.5" thickBot="1" x14ac:dyDescent="0.35">
      <c r="A2" s="2" t="s">
        <v>179</v>
      </c>
      <c r="B2" s="2" t="s">
        <v>180</v>
      </c>
      <c r="C2" s="2" t="s">
        <v>181</v>
      </c>
      <c r="D2" s="2" t="s">
        <v>182</v>
      </c>
      <c r="E2" s="2" t="s">
        <v>183</v>
      </c>
      <c r="F2" s="2" t="s">
        <v>184</v>
      </c>
    </row>
    <row r="3" spans="1:6" ht="39" x14ac:dyDescent="0.3">
      <c r="A3" s="321" t="s">
        <v>185</v>
      </c>
      <c r="B3" s="323" t="s">
        <v>454</v>
      </c>
      <c r="C3" s="170" t="s">
        <v>186</v>
      </c>
      <c r="D3" s="171">
        <v>0.189</v>
      </c>
      <c r="E3" s="171">
        <v>0.19400000000000001</v>
      </c>
      <c r="F3" s="172">
        <v>0.20399999999999999</v>
      </c>
    </row>
    <row r="4" spans="1:6" ht="78" x14ac:dyDescent="0.3">
      <c r="A4" s="322"/>
      <c r="B4" s="324"/>
      <c r="C4" s="30" t="s">
        <v>187</v>
      </c>
      <c r="D4" s="173">
        <v>0.71</v>
      </c>
      <c r="E4" s="173">
        <v>0.76</v>
      </c>
      <c r="F4" s="174">
        <v>0.86799999999999999</v>
      </c>
    </row>
    <row r="5" spans="1:6" ht="13.5" thickBot="1" x14ac:dyDescent="0.35">
      <c r="A5" s="175"/>
      <c r="B5" s="176"/>
      <c r="C5" s="176"/>
      <c r="D5" s="176"/>
      <c r="E5" s="176"/>
      <c r="F5" s="177"/>
    </row>
    <row r="6" spans="1:6" x14ac:dyDescent="0.3">
      <c r="A6" s="325" t="s">
        <v>188</v>
      </c>
      <c r="B6" s="326" t="s">
        <v>455</v>
      </c>
      <c r="C6" s="10" t="s">
        <v>189</v>
      </c>
      <c r="D6" s="171">
        <v>3.0300000000000001E-2</v>
      </c>
      <c r="E6" s="171">
        <v>2.8500000000000001E-2</v>
      </c>
      <c r="F6" s="172">
        <v>2.53E-2</v>
      </c>
    </row>
    <row r="7" spans="1:6" ht="39" x14ac:dyDescent="0.3">
      <c r="A7" s="325"/>
      <c r="B7" s="326"/>
      <c r="C7" s="10" t="s">
        <v>190</v>
      </c>
      <c r="D7" s="178">
        <v>1.66</v>
      </c>
      <c r="E7" s="178" t="s">
        <v>58</v>
      </c>
      <c r="F7" s="179">
        <v>1.4</v>
      </c>
    </row>
    <row r="8" spans="1:6" ht="26" x14ac:dyDescent="0.3">
      <c r="A8" s="325"/>
      <c r="B8" s="326"/>
      <c r="C8" s="10" t="s">
        <v>191</v>
      </c>
      <c r="D8" s="178" t="s">
        <v>59</v>
      </c>
      <c r="E8" s="178" t="s">
        <v>60</v>
      </c>
      <c r="F8" s="179">
        <v>4.8000000000000001E-2</v>
      </c>
    </row>
    <row r="9" spans="1:6" ht="52.5" thickBot="1" x14ac:dyDescent="0.35">
      <c r="A9" s="325"/>
      <c r="B9" s="326"/>
      <c r="C9" s="10" t="s">
        <v>192</v>
      </c>
      <c r="D9" s="180">
        <v>0.81</v>
      </c>
      <c r="E9" s="180">
        <v>0.84</v>
      </c>
      <c r="F9" s="181">
        <v>0.78</v>
      </c>
    </row>
    <row r="10" spans="1:6" ht="13.5" thickBot="1" x14ac:dyDescent="0.35">
      <c r="A10" s="175"/>
      <c r="B10" s="176"/>
      <c r="C10" s="176"/>
      <c r="D10" s="176"/>
      <c r="E10" s="176"/>
      <c r="F10" s="177"/>
    </row>
    <row r="11" spans="1:6" ht="65" x14ac:dyDescent="0.3">
      <c r="A11" s="325" t="s">
        <v>193</v>
      </c>
      <c r="B11" s="326" t="s">
        <v>456</v>
      </c>
      <c r="C11" s="10" t="s">
        <v>194</v>
      </c>
      <c r="D11" s="171">
        <v>-0.36</v>
      </c>
      <c r="E11" s="171">
        <v>-0.4</v>
      </c>
      <c r="F11" s="172">
        <v>-0.52</v>
      </c>
    </row>
    <row r="12" spans="1:6" ht="52" x14ac:dyDescent="0.3">
      <c r="A12" s="325"/>
      <c r="B12" s="326"/>
      <c r="C12" s="10" t="s">
        <v>195</v>
      </c>
      <c r="D12" s="182">
        <v>-0.33</v>
      </c>
      <c r="E12" s="182">
        <v>-0.32</v>
      </c>
      <c r="F12" s="183">
        <v>-0.36</v>
      </c>
    </row>
    <row r="13" spans="1:6" ht="26" x14ac:dyDescent="0.3">
      <c r="A13" s="325"/>
      <c r="B13" s="326"/>
      <c r="C13" s="10" t="s">
        <v>196</v>
      </c>
      <c r="D13" s="182">
        <v>0.7</v>
      </c>
      <c r="E13" s="182">
        <v>0.73</v>
      </c>
      <c r="F13" s="183">
        <v>0.69</v>
      </c>
    </row>
    <row r="14" spans="1:6" ht="52.5" thickBot="1" x14ac:dyDescent="0.35">
      <c r="A14" s="325"/>
      <c r="B14" s="326"/>
      <c r="C14" s="10" t="s">
        <v>197</v>
      </c>
      <c r="D14" s="184">
        <v>0.84</v>
      </c>
      <c r="E14" s="184">
        <v>0.83</v>
      </c>
      <c r="F14" s="185">
        <v>0.78</v>
      </c>
    </row>
    <row r="15" spans="1:6" ht="13.5" thickBot="1" x14ac:dyDescent="0.35">
      <c r="A15" s="175"/>
      <c r="B15" s="176"/>
      <c r="C15" s="176"/>
      <c r="D15" s="176"/>
      <c r="E15" s="176"/>
      <c r="F15" s="177"/>
    </row>
    <row r="16" spans="1:6" ht="26" x14ac:dyDescent="0.3">
      <c r="A16" s="321" t="s">
        <v>198</v>
      </c>
      <c r="B16" s="323" t="s">
        <v>457</v>
      </c>
      <c r="C16" s="170" t="s">
        <v>199</v>
      </c>
      <c r="D16" s="186">
        <v>0.84</v>
      </c>
      <c r="E16" s="186">
        <v>0.83</v>
      </c>
      <c r="F16" s="187">
        <v>1</v>
      </c>
    </row>
    <row r="17" spans="1:6" ht="65.5" thickBot="1" x14ac:dyDescent="0.35">
      <c r="A17" s="327"/>
      <c r="B17" s="328"/>
      <c r="C17" s="188" t="s">
        <v>200</v>
      </c>
      <c r="D17" s="184">
        <v>0.63</v>
      </c>
      <c r="E17" s="184">
        <v>1</v>
      </c>
      <c r="F17" s="185">
        <v>0.94</v>
      </c>
    </row>
    <row r="18" spans="1:6" ht="13.5" thickBot="1" x14ac:dyDescent="0.35">
      <c r="A18" s="175"/>
      <c r="B18" s="176"/>
      <c r="C18" s="176"/>
      <c r="D18" s="176"/>
      <c r="E18" s="176"/>
      <c r="F18" s="177"/>
    </row>
    <row r="19" spans="1:6" ht="65" x14ac:dyDescent="0.3">
      <c r="A19" s="321" t="s">
        <v>201</v>
      </c>
      <c r="B19" s="323" t="s">
        <v>458</v>
      </c>
      <c r="C19" s="170" t="s">
        <v>202</v>
      </c>
      <c r="D19" s="284" t="s">
        <v>61</v>
      </c>
      <c r="E19" s="284" t="s">
        <v>62</v>
      </c>
      <c r="F19" s="189" t="s">
        <v>63</v>
      </c>
    </row>
    <row r="20" spans="1:6" ht="52" x14ac:dyDescent="0.3">
      <c r="A20" s="322"/>
      <c r="B20" s="324"/>
      <c r="C20" s="190" t="s">
        <v>216</v>
      </c>
      <c r="D20" s="178" t="s">
        <v>65</v>
      </c>
      <c r="E20" s="178" t="s">
        <v>66</v>
      </c>
      <c r="F20" s="179" t="s">
        <v>67</v>
      </c>
    </row>
    <row r="21" spans="1:6" ht="78.5" thickBot="1" x14ac:dyDescent="0.35">
      <c r="A21" s="327"/>
      <c r="B21" s="328"/>
      <c r="C21" s="188" t="s">
        <v>215</v>
      </c>
      <c r="D21" s="191" t="s">
        <v>68</v>
      </c>
      <c r="E21" s="191" t="s">
        <v>69</v>
      </c>
      <c r="F21" s="192" t="s">
        <v>70</v>
      </c>
    </row>
    <row r="22" spans="1:6" ht="13.5" thickBot="1" x14ac:dyDescent="0.35">
      <c r="A22" s="175"/>
      <c r="B22" s="176"/>
      <c r="C22" s="176"/>
      <c r="D22" s="176"/>
      <c r="E22" s="176"/>
      <c r="F22" s="177"/>
    </row>
    <row r="23" spans="1:6" ht="91" x14ac:dyDescent="0.3">
      <c r="A23" s="321" t="s">
        <v>203</v>
      </c>
      <c r="B23" s="323" t="s">
        <v>459</v>
      </c>
      <c r="C23" s="170" t="s">
        <v>204</v>
      </c>
      <c r="D23" s="193">
        <v>0.97</v>
      </c>
      <c r="E23" s="193">
        <v>0.99</v>
      </c>
      <c r="F23" s="194">
        <v>0.99</v>
      </c>
    </row>
    <row r="24" spans="1:6" ht="91.5" thickBot="1" x14ac:dyDescent="0.35">
      <c r="A24" s="327"/>
      <c r="B24" s="328"/>
      <c r="C24" s="188" t="s">
        <v>205</v>
      </c>
      <c r="D24" s="184">
        <v>0.59</v>
      </c>
      <c r="E24" s="184">
        <v>0.97</v>
      </c>
      <c r="F24" s="185" t="s">
        <v>64</v>
      </c>
    </row>
    <row r="26" spans="1:6" x14ac:dyDescent="0.3">
      <c r="A26" s="195" t="s">
        <v>214</v>
      </c>
      <c r="B26" s="7" t="s">
        <v>206</v>
      </c>
    </row>
    <row r="27" spans="1:6" x14ac:dyDescent="0.3">
      <c r="A27" s="195" t="s">
        <v>207</v>
      </c>
      <c r="B27" s="7" t="s">
        <v>208</v>
      </c>
    </row>
    <row r="28" spans="1:6" x14ac:dyDescent="0.3">
      <c r="A28" s="195" t="s">
        <v>209</v>
      </c>
      <c r="B28" s="7" t="s">
        <v>210</v>
      </c>
    </row>
    <row r="29" spans="1:6" x14ac:dyDescent="0.3">
      <c r="A29" s="195" t="s">
        <v>211</v>
      </c>
      <c r="B29" s="7" t="s">
        <v>212</v>
      </c>
    </row>
    <row r="30" spans="1:6" x14ac:dyDescent="0.3">
      <c r="A30" s="195" t="s">
        <v>213</v>
      </c>
      <c r="B30" s="7" t="s">
        <v>217</v>
      </c>
    </row>
  </sheetData>
  <sheetProtection sheet="1" objects="1" scenarios="1"/>
  <mergeCells count="12">
    <mergeCell ref="A16:A17"/>
    <mergeCell ref="B16:B17"/>
    <mergeCell ref="A19:A21"/>
    <mergeCell ref="B19:B21"/>
    <mergeCell ref="A23:A24"/>
    <mergeCell ref="B23:B24"/>
    <mergeCell ref="A3:A4"/>
    <mergeCell ref="B3:B4"/>
    <mergeCell ref="A6:A9"/>
    <mergeCell ref="B6:B9"/>
    <mergeCell ref="A11:A14"/>
    <mergeCell ref="B11:B14"/>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N123"/>
  <sheetViews>
    <sheetView topLeftCell="A28" workbookViewId="0">
      <selection activeCell="O72" sqref="O72"/>
    </sheetView>
  </sheetViews>
  <sheetFormatPr baseColWidth="10" defaultColWidth="11.453125" defaultRowHeight="13" x14ac:dyDescent="0.3"/>
  <cols>
    <col min="1" max="1" width="29.453125" style="7" customWidth="1"/>
    <col min="2" max="13" width="10.81640625" style="7" customWidth="1"/>
    <col min="14" max="16384" width="11.453125" style="7"/>
  </cols>
  <sheetData>
    <row r="2" spans="1:14" x14ac:dyDescent="0.3">
      <c r="A2" s="331" t="s">
        <v>231</v>
      </c>
      <c r="B2" s="331"/>
      <c r="C2" s="331"/>
      <c r="D2" s="331"/>
      <c r="E2" s="331"/>
      <c r="F2" s="331"/>
      <c r="G2" s="331"/>
      <c r="H2" s="331"/>
      <c r="I2" s="331"/>
      <c r="J2" s="331"/>
      <c r="K2" s="331"/>
      <c r="L2" s="331"/>
      <c r="M2" s="331"/>
      <c r="N2" s="331"/>
    </row>
    <row r="3" spans="1:14" ht="26" x14ac:dyDescent="0.3">
      <c r="A3" s="196"/>
      <c r="B3" s="332" t="s">
        <v>222</v>
      </c>
      <c r="C3" s="333"/>
      <c r="D3" s="196" t="s">
        <v>29</v>
      </c>
      <c r="E3" s="196" t="s">
        <v>223</v>
      </c>
      <c r="F3" s="196" t="s">
        <v>224</v>
      </c>
      <c r="G3" s="196" t="s">
        <v>225</v>
      </c>
      <c r="H3" s="196" t="s">
        <v>226</v>
      </c>
      <c r="I3" s="196" t="s">
        <v>30</v>
      </c>
      <c r="J3" s="196" t="s">
        <v>227</v>
      </c>
      <c r="K3" s="196" t="s">
        <v>31</v>
      </c>
      <c r="L3" s="196" t="s">
        <v>228</v>
      </c>
      <c r="M3" s="196" t="s">
        <v>229</v>
      </c>
      <c r="N3" s="196" t="s">
        <v>230</v>
      </c>
    </row>
    <row r="4" spans="1:14" x14ac:dyDescent="0.3">
      <c r="A4" s="196" t="s">
        <v>218</v>
      </c>
      <c r="B4" s="197">
        <v>22170</v>
      </c>
      <c r="C4" s="198">
        <f>B4/$B$8</f>
        <v>0.27403863981903809</v>
      </c>
      <c r="D4" s="178">
        <v>10543</v>
      </c>
      <c r="E4" s="178">
        <v>1489</v>
      </c>
      <c r="F4" s="178">
        <v>445</v>
      </c>
      <c r="G4" s="178">
        <v>453</v>
      </c>
      <c r="H4" s="178">
        <v>1275</v>
      </c>
      <c r="I4" s="178">
        <v>345</v>
      </c>
      <c r="J4" s="178">
        <v>974</v>
      </c>
      <c r="K4" s="178">
        <v>2858</v>
      </c>
      <c r="L4" s="178">
        <v>1186</v>
      </c>
      <c r="M4" s="178">
        <v>2314</v>
      </c>
      <c r="N4" s="178">
        <v>288</v>
      </c>
    </row>
    <row r="5" spans="1:14" x14ac:dyDescent="0.3">
      <c r="A5" s="196" t="s">
        <v>219</v>
      </c>
      <c r="B5" s="197">
        <v>58637</v>
      </c>
      <c r="C5" s="198">
        <f t="shared" ref="C5:C8" si="0">B5/$B$8</f>
        <v>0.72479944623675852</v>
      </c>
      <c r="D5" s="178">
        <v>29749</v>
      </c>
      <c r="E5" s="178">
        <v>4917</v>
      </c>
      <c r="F5" s="178">
        <v>1553</v>
      </c>
      <c r="G5" s="178">
        <v>2140</v>
      </c>
      <c r="H5" s="178">
        <v>3353</v>
      </c>
      <c r="I5" s="178">
        <v>829</v>
      </c>
      <c r="J5" s="178">
        <v>3064</v>
      </c>
      <c r="K5" s="178">
        <v>7230</v>
      </c>
      <c r="L5" s="178">
        <v>1245</v>
      </c>
      <c r="M5" s="178">
        <v>3628</v>
      </c>
      <c r="N5" s="178">
        <v>929</v>
      </c>
    </row>
    <row r="6" spans="1:14" x14ac:dyDescent="0.3">
      <c r="A6" s="196" t="s">
        <v>220</v>
      </c>
      <c r="B6" s="197">
        <v>54</v>
      </c>
      <c r="C6" s="198">
        <f t="shared" si="0"/>
        <v>6.6748247858493715E-4</v>
      </c>
      <c r="D6" s="178">
        <v>5</v>
      </c>
      <c r="E6" s="178">
        <v>23</v>
      </c>
      <c r="F6" s="178">
        <v>1</v>
      </c>
      <c r="G6" s="178">
        <v>0</v>
      </c>
      <c r="H6" s="178">
        <v>4</v>
      </c>
      <c r="I6" s="178">
        <v>3</v>
      </c>
      <c r="J6" s="178">
        <v>9</v>
      </c>
      <c r="K6" s="178">
        <v>11</v>
      </c>
      <c r="L6" s="178">
        <v>2</v>
      </c>
      <c r="M6" s="178">
        <v>0</v>
      </c>
      <c r="N6" s="178">
        <v>0</v>
      </c>
    </row>
    <row r="7" spans="1:14" x14ac:dyDescent="0.3">
      <c r="A7" s="196" t="s">
        <v>221</v>
      </c>
      <c r="B7" s="197">
        <v>40</v>
      </c>
      <c r="C7" s="198">
        <f t="shared" si="0"/>
        <v>4.9443146561847198E-4</v>
      </c>
      <c r="D7" s="178">
        <v>2</v>
      </c>
      <c r="E7" s="178">
        <v>0</v>
      </c>
      <c r="F7" s="178">
        <v>2</v>
      </c>
      <c r="G7" s="178">
        <v>0</v>
      </c>
      <c r="H7" s="178">
        <v>0</v>
      </c>
      <c r="I7" s="178">
        <v>1</v>
      </c>
      <c r="J7" s="178">
        <v>3</v>
      </c>
      <c r="K7" s="178">
        <v>16</v>
      </c>
      <c r="L7" s="178">
        <v>7</v>
      </c>
      <c r="M7" s="178">
        <v>1</v>
      </c>
      <c r="N7" s="178">
        <v>4</v>
      </c>
    </row>
    <row r="8" spans="1:14" x14ac:dyDescent="0.3">
      <c r="A8" s="199" t="s">
        <v>33</v>
      </c>
      <c r="B8" s="199">
        <v>80901</v>
      </c>
      <c r="C8" s="200">
        <f t="shared" si="0"/>
        <v>1</v>
      </c>
      <c r="D8" s="199">
        <v>40299</v>
      </c>
      <c r="E8" s="199">
        <v>6429</v>
      </c>
      <c r="F8" s="199">
        <v>2001</v>
      </c>
      <c r="G8" s="199">
        <v>2593</v>
      </c>
      <c r="H8" s="199">
        <v>4632</v>
      </c>
      <c r="I8" s="199">
        <v>1178</v>
      </c>
      <c r="J8" s="199">
        <v>4050</v>
      </c>
      <c r="K8" s="199">
        <v>10115</v>
      </c>
      <c r="L8" s="199">
        <v>2440</v>
      </c>
      <c r="M8" s="199">
        <v>5943</v>
      </c>
      <c r="N8" s="199">
        <v>1221</v>
      </c>
    </row>
    <row r="9" spans="1:14" s="128" customFormat="1" x14ac:dyDescent="0.3">
      <c r="A9" s="201"/>
      <c r="B9" s="201"/>
      <c r="C9" s="201"/>
      <c r="D9" s="201"/>
      <c r="E9" s="201"/>
      <c r="F9" s="201"/>
      <c r="G9" s="201"/>
      <c r="H9" s="201"/>
      <c r="I9" s="201"/>
      <c r="J9" s="201"/>
      <c r="K9" s="201"/>
      <c r="L9" s="201"/>
      <c r="M9" s="201"/>
    </row>
    <row r="10" spans="1:14" s="128" customFormat="1" x14ac:dyDescent="0.3">
      <c r="A10" s="331" t="s">
        <v>251</v>
      </c>
      <c r="B10" s="331"/>
      <c r="C10" s="331"/>
      <c r="D10" s="331"/>
      <c r="E10" s="331"/>
      <c r="F10" s="331"/>
      <c r="G10" s="201"/>
      <c r="H10" s="201"/>
      <c r="I10" s="201"/>
      <c r="J10" s="201"/>
      <c r="K10" s="201"/>
    </row>
    <row r="11" spans="1:14" ht="26" x14ac:dyDescent="0.3">
      <c r="A11" s="10"/>
      <c r="B11" s="196">
        <v>2020</v>
      </c>
      <c r="C11" s="196">
        <v>2021</v>
      </c>
      <c r="D11" s="196">
        <v>2022</v>
      </c>
      <c r="E11" s="199">
        <v>2023</v>
      </c>
      <c r="F11" s="196" t="s">
        <v>236</v>
      </c>
    </row>
    <row r="12" spans="1:14" ht="26" x14ac:dyDescent="0.3">
      <c r="A12" s="202" t="s">
        <v>234</v>
      </c>
      <c r="B12" s="203" t="s">
        <v>35</v>
      </c>
      <c r="C12" s="203">
        <v>0.189</v>
      </c>
      <c r="D12" s="203">
        <v>0.19400000000000001</v>
      </c>
      <c r="E12" s="204">
        <v>0.20399999999999999</v>
      </c>
      <c r="F12" s="205">
        <v>0.22500000000000001</v>
      </c>
    </row>
    <row r="13" spans="1:14" ht="21.65" customHeight="1" x14ac:dyDescent="0.3">
      <c r="A13" s="202" t="s">
        <v>235</v>
      </c>
      <c r="B13" s="178" t="s">
        <v>36</v>
      </c>
      <c r="C13" s="206">
        <v>0.71</v>
      </c>
      <c r="D13" s="207">
        <v>0.75600000000000001</v>
      </c>
      <c r="E13" s="208">
        <v>0.86799999999999999</v>
      </c>
      <c r="F13" s="196" t="s">
        <v>37</v>
      </c>
    </row>
    <row r="14" spans="1:14" s="210" customFormat="1" x14ac:dyDescent="0.3">
      <c r="A14" s="209"/>
      <c r="B14" s="209" t="s">
        <v>237</v>
      </c>
      <c r="C14" s="209"/>
      <c r="D14" s="209"/>
      <c r="E14" s="209"/>
      <c r="F14" s="209"/>
      <c r="G14" s="209"/>
      <c r="H14" s="209"/>
      <c r="I14" s="209"/>
      <c r="J14" s="209"/>
      <c r="K14" s="209"/>
      <c r="L14" s="209"/>
      <c r="M14" s="209"/>
    </row>
    <row r="15" spans="1:14" s="128" customFormat="1" x14ac:dyDescent="0.3">
      <c r="A15" s="201"/>
      <c r="B15" s="201"/>
      <c r="C15" s="201"/>
      <c r="D15" s="201"/>
      <c r="E15" s="201"/>
      <c r="F15" s="201"/>
      <c r="G15" s="201"/>
      <c r="H15" s="201"/>
      <c r="I15" s="201"/>
      <c r="J15" s="201"/>
      <c r="K15" s="201"/>
      <c r="L15" s="201"/>
      <c r="M15" s="201"/>
    </row>
    <row r="16" spans="1:14" s="128" customFormat="1" x14ac:dyDescent="0.3">
      <c r="A16" s="331" t="s">
        <v>238</v>
      </c>
      <c r="B16" s="331"/>
      <c r="C16" s="331"/>
      <c r="D16" s="331"/>
      <c r="E16" s="331"/>
      <c r="F16" s="201"/>
      <c r="G16" s="201"/>
      <c r="H16" s="201"/>
      <c r="I16" s="201"/>
      <c r="J16" s="201"/>
      <c r="K16" s="201"/>
      <c r="L16" s="201"/>
      <c r="M16" s="201"/>
    </row>
    <row r="17" spans="1:40" x14ac:dyDescent="0.3">
      <c r="A17" s="211"/>
      <c r="B17" s="196" t="s">
        <v>33</v>
      </c>
      <c r="C17" s="196" t="s">
        <v>218</v>
      </c>
      <c r="D17" s="196" t="s">
        <v>219</v>
      </c>
      <c r="E17" s="196" t="s">
        <v>220</v>
      </c>
    </row>
    <row r="18" spans="1:40" ht="26" x14ac:dyDescent="0.3">
      <c r="A18" s="212" t="s">
        <v>239</v>
      </c>
      <c r="B18" s="178">
        <v>7216</v>
      </c>
      <c r="C18" s="178">
        <v>2238</v>
      </c>
      <c r="D18" s="178">
        <v>4916</v>
      </c>
      <c r="E18" s="178">
        <v>6</v>
      </c>
    </row>
    <row r="19" spans="1:40" x14ac:dyDescent="0.3">
      <c r="A19" s="212" t="s">
        <v>240</v>
      </c>
      <c r="B19" s="213">
        <v>0.09</v>
      </c>
      <c r="C19" s="213">
        <v>0.10100000000000001</v>
      </c>
      <c r="D19" s="213">
        <v>8.5000000000000006E-2</v>
      </c>
      <c r="E19" s="213">
        <v>0.11700000000000001</v>
      </c>
    </row>
    <row r="22" spans="1:40" x14ac:dyDescent="0.3">
      <c r="A22" s="331" t="s">
        <v>246</v>
      </c>
      <c r="B22" s="331"/>
      <c r="C22" s="331"/>
      <c r="D22" s="331"/>
      <c r="E22" s="331"/>
      <c r="F22" s="331"/>
      <c r="G22" s="331"/>
    </row>
    <row r="23" spans="1:40" ht="15" customHeight="1" x14ac:dyDescent="0.3">
      <c r="A23" s="339"/>
      <c r="B23" s="334" t="s">
        <v>222</v>
      </c>
      <c r="C23" s="335"/>
      <c r="D23" s="335"/>
      <c r="E23" s="335"/>
      <c r="F23" s="335"/>
      <c r="G23" s="336"/>
      <c r="H23" s="339" t="s">
        <v>29</v>
      </c>
      <c r="I23" s="339"/>
      <c r="J23" s="339"/>
      <c r="K23" s="340" t="s">
        <v>30</v>
      </c>
      <c r="L23" s="341"/>
      <c r="M23" s="342"/>
      <c r="N23" s="340" t="s">
        <v>227</v>
      </c>
      <c r="O23" s="341"/>
      <c r="P23" s="342"/>
      <c r="Q23" s="340" t="s">
        <v>247</v>
      </c>
      <c r="R23" s="341"/>
      <c r="S23" s="342"/>
      <c r="T23" s="340" t="s">
        <v>224</v>
      </c>
      <c r="U23" s="341"/>
      <c r="V23" s="342"/>
      <c r="W23" s="340" t="s">
        <v>225</v>
      </c>
      <c r="X23" s="341"/>
      <c r="Y23" s="342"/>
      <c r="Z23" s="340" t="s">
        <v>226</v>
      </c>
      <c r="AA23" s="341"/>
      <c r="AB23" s="342"/>
      <c r="AC23" s="340" t="s">
        <v>248</v>
      </c>
      <c r="AD23" s="341"/>
      <c r="AE23" s="342"/>
      <c r="AF23" s="340" t="s">
        <v>228</v>
      </c>
      <c r="AG23" s="341"/>
      <c r="AH23" s="342"/>
      <c r="AI23" s="340" t="s">
        <v>249</v>
      </c>
      <c r="AJ23" s="341"/>
      <c r="AK23" s="342"/>
      <c r="AL23" s="340" t="s">
        <v>230</v>
      </c>
      <c r="AM23" s="341"/>
      <c r="AN23" s="342"/>
    </row>
    <row r="24" spans="1:40" s="128" customFormat="1" x14ac:dyDescent="0.3">
      <c r="A24" s="339"/>
      <c r="B24" s="332" t="s">
        <v>218</v>
      </c>
      <c r="C24" s="333"/>
      <c r="D24" s="343" t="s">
        <v>219</v>
      </c>
      <c r="E24" s="343"/>
      <c r="F24" s="343" t="s">
        <v>220</v>
      </c>
      <c r="G24" s="343"/>
      <c r="H24" s="178" t="s">
        <v>218</v>
      </c>
      <c r="I24" s="178" t="s">
        <v>219</v>
      </c>
      <c r="J24" s="178" t="s">
        <v>220</v>
      </c>
      <c r="K24" s="178" t="s">
        <v>218</v>
      </c>
      <c r="L24" s="178" t="s">
        <v>219</v>
      </c>
      <c r="M24" s="178" t="s">
        <v>220</v>
      </c>
      <c r="N24" s="178" t="s">
        <v>218</v>
      </c>
      <c r="O24" s="178" t="s">
        <v>219</v>
      </c>
      <c r="P24" s="178" t="s">
        <v>220</v>
      </c>
      <c r="Q24" s="178" t="s">
        <v>218</v>
      </c>
      <c r="R24" s="178" t="s">
        <v>219</v>
      </c>
      <c r="S24" s="178" t="s">
        <v>220</v>
      </c>
      <c r="T24" s="178" t="s">
        <v>218</v>
      </c>
      <c r="U24" s="178" t="s">
        <v>219</v>
      </c>
      <c r="V24" s="178" t="s">
        <v>220</v>
      </c>
      <c r="W24" s="178" t="s">
        <v>218</v>
      </c>
      <c r="X24" s="178" t="s">
        <v>219</v>
      </c>
      <c r="Y24" s="178" t="s">
        <v>220</v>
      </c>
      <c r="Z24" s="178" t="s">
        <v>218</v>
      </c>
      <c r="AA24" s="178" t="s">
        <v>219</v>
      </c>
      <c r="AB24" s="178" t="s">
        <v>220</v>
      </c>
      <c r="AC24" s="178" t="s">
        <v>218</v>
      </c>
      <c r="AD24" s="178" t="s">
        <v>219</v>
      </c>
      <c r="AE24" s="178" t="s">
        <v>220</v>
      </c>
      <c r="AF24" s="178" t="s">
        <v>218</v>
      </c>
      <c r="AG24" s="178" t="s">
        <v>219</v>
      </c>
      <c r="AH24" s="178" t="s">
        <v>220</v>
      </c>
      <c r="AI24" s="178" t="s">
        <v>218</v>
      </c>
      <c r="AJ24" s="178" t="s">
        <v>219</v>
      </c>
      <c r="AK24" s="178" t="s">
        <v>220</v>
      </c>
      <c r="AL24" s="178" t="s">
        <v>218</v>
      </c>
      <c r="AM24" s="178" t="s">
        <v>219</v>
      </c>
      <c r="AN24" s="178" t="s">
        <v>220</v>
      </c>
    </row>
    <row r="25" spans="1:40" ht="14.5" customHeight="1" x14ac:dyDescent="0.3">
      <c r="A25" s="212" t="s">
        <v>241</v>
      </c>
      <c r="B25" s="199">
        <v>22170</v>
      </c>
      <c r="C25" s="214">
        <f>B25/$B$25</f>
        <v>1</v>
      </c>
      <c r="D25" s="199">
        <v>58637</v>
      </c>
      <c r="E25" s="214">
        <f>D25/$D$25</f>
        <v>1</v>
      </c>
      <c r="F25" s="199">
        <v>54</v>
      </c>
      <c r="G25" s="214">
        <f>F25/$F$25</f>
        <v>1</v>
      </c>
      <c r="H25" s="178">
        <v>10543</v>
      </c>
      <c r="I25" s="178">
        <v>29749</v>
      </c>
      <c r="J25" s="178">
        <v>5</v>
      </c>
      <c r="K25" s="178">
        <v>345</v>
      </c>
      <c r="L25" s="178">
        <v>829</v>
      </c>
      <c r="M25" s="178">
        <v>3</v>
      </c>
      <c r="N25" s="178">
        <v>974</v>
      </c>
      <c r="O25" s="178">
        <v>3064</v>
      </c>
      <c r="P25" s="178">
        <v>9</v>
      </c>
      <c r="Q25" s="178">
        <v>1489</v>
      </c>
      <c r="R25" s="178">
        <v>4917</v>
      </c>
      <c r="S25" s="178">
        <v>23</v>
      </c>
      <c r="T25" s="178">
        <v>445</v>
      </c>
      <c r="U25" s="178">
        <v>1553</v>
      </c>
      <c r="V25" s="178">
        <v>1</v>
      </c>
      <c r="W25" s="178">
        <v>453</v>
      </c>
      <c r="X25" s="178">
        <v>2140</v>
      </c>
      <c r="Y25" s="178">
        <v>0</v>
      </c>
      <c r="Z25" s="178">
        <v>1275</v>
      </c>
      <c r="AA25" s="178">
        <v>3353</v>
      </c>
      <c r="AB25" s="178">
        <v>0</v>
      </c>
      <c r="AC25" s="178">
        <v>2858</v>
      </c>
      <c r="AD25" s="178">
        <v>7230</v>
      </c>
      <c r="AE25" s="178">
        <v>11</v>
      </c>
      <c r="AF25" s="178">
        <v>1186</v>
      </c>
      <c r="AG25" s="178">
        <v>1245</v>
      </c>
      <c r="AH25" s="178">
        <v>2</v>
      </c>
      <c r="AI25" s="178">
        <v>2314</v>
      </c>
      <c r="AJ25" s="178">
        <v>3628</v>
      </c>
      <c r="AK25" s="178">
        <v>0</v>
      </c>
      <c r="AL25" s="178">
        <v>288</v>
      </c>
      <c r="AM25" s="178">
        <v>929</v>
      </c>
      <c r="AN25" s="178">
        <v>0</v>
      </c>
    </row>
    <row r="26" spans="1:40" ht="26" x14ac:dyDescent="0.3">
      <c r="A26" s="212" t="s">
        <v>242</v>
      </c>
      <c r="B26" s="199">
        <v>21039</v>
      </c>
      <c r="C26" s="214">
        <f>B26/$B$25</f>
        <v>0.9489851150202977</v>
      </c>
      <c r="D26" s="199">
        <v>57698</v>
      </c>
      <c r="E26" s="214">
        <f t="shared" ref="E26:E29" si="1">D26/$D$25</f>
        <v>0.98398622030458582</v>
      </c>
      <c r="F26" s="199">
        <v>53</v>
      </c>
      <c r="G26" s="214">
        <f t="shared" ref="G26:G29" si="2">F26/$F$25</f>
        <v>0.98148148148148151</v>
      </c>
      <c r="H26" s="178">
        <v>10258</v>
      </c>
      <c r="I26" s="178">
        <v>29441</v>
      </c>
      <c r="J26" s="178">
        <v>5</v>
      </c>
      <c r="K26" s="178">
        <v>342</v>
      </c>
      <c r="L26" s="178">
        <v>826</v>
      </c>
      <c r="M26" s="178">
        <v>3</v>
      </c>
      <c r="N26" s="178">
        <v>925</v>
      </c>
      <c r="O26" s="178">
        <v>2964</v>
      </c>
      <c r="P26" s="178">
        <v>8</v>
      </c>
      <c r="Q26" s="178">
        <v>1461</v>
      </c>
      <c r="R26" s="178">
        <v>4882</v>
      </c>
      <c r="S26" s="178">
        <v>23</v>
      </c>
      <c r="T26" s="178">
        <v>425</v>
      </c>
      <c r="U26" s="178">
        <v>1507</v>
      </c>
      <c r="V26" s="178">
        <v>1</v>
      </c>
      <c r="W26" s="178">
        <v>392</v>
      </c>
      <c r="X26" s="178">
        <v>1966</v>
      </c>
      <c r="Y26" s="178">
        <v>0</v>
      </c>
      <c r="Z26" s="178">
        <v>1275</v>
      </c>
      <c r="AA26" s="178">
        <v>3353</v>
      </c>
      <c r="AB26" s="178">
        <v>0</v>
      </c>
      <c r="AC26" s="178">
        <v>2719</v>
      </c>
      <c r="AD26" s="178">
        <v>7102</v>
      </c>
      <c r="AE26" s="178">
        <v>11</v>
      </c>
      <c r="AF26" s="178">
        <v>1186</v>
      </c>
      <c r="AG26" s="178">
        <v>1245</v>
      </c>
      <c r="AH26" s="178">
        <v>2</v>
      </c>
      <c r="AI26" s="178">
        <v>1769</v>
      </c>
      <c r="AJ26" s="178">
        <v>3490</v>
      </c>
      <c r="AK26" s="178">
        <v>0</v>
      </c>
      <c r="AL26" s="178">
        <v>287</v>
      </c>
      <c r="AM26" s="178">
        <v>922</v>
      </c>
      <c r="AN26" s="178">
        <v>0</v>
      </c>
    </row>
    <row r="27" spans="1:40" ht="26" x14ac:dyDescent="0.3">
      <c r="A27" s="212" t="s">
        <v>243</v>
      </c>
      <c r="B27" s="199">
        <v>1131</v>
      </c>
      <c r="C27" s="214">
        <f t="shared" ref="C27:C29" si="3">B27/$B$25</f>
        <v>5.1014884979702302E-2</v>
      </c>
      <c r="D27" s="199">
        <v>939</v>
      </c>
      <c r="E27" s="214">
        <f t="shared" si="1"/>
        <v>1.6013779695414159E-2</v>
      </c>
      <c r="F27" s="199">
        <v>1</v>
      </c>
      <c r="G27" s="214">
        <f t="shared" si="2"/>
        <v>1.8518518518518517E-2</v>
      </c>
      <c r="H27" s="178">
        <v>285</v>
      </c>
      <c r="I27" s="178">
        <v>308</v>
      </c>
      <c r="J27" s="178">
        <v>0</v>
      </c>
      <c r="K27" s="178">
        <v>3</v>
      </c>
      <c r="L27" s="178">
        <v>3</v>
      </c>
      <c r="M27" s="178">
        <v>0</v>
      </c>
      <c r="N27" s="178">
        <v>49</v>
      </c>
      <c r="O27" s="178">
        <v>100</v>
      </c>
      <c r="P27" s="178">
        <v>1</v>
      </c>
      <c r="Q27" s="178">
        <v>28</v>
      </c>
      <c r="R27" s="178">
        <v>35</v>
      </c>
      <c r="S27" s="178">
        <v>0</v>
      </c>
      <c r="T27" s="178">
        <v>20</v>
      </c>
      <c r="U27" s="178">
        <v>46</v>
      </c>
      <c r="V27" s="178">
        <v>0</v>
      </c>
      <c r="W27" s="178">
        <v>61</v>
      </c>
      <c r="X27" s="178">
        <v>174</v>
      </c>
      <c r="Y27" s="178">
        <v>0</v>
      </c>
      <c r="Z27" s="178">
        <v>0</v>
      </c>
      <c r="AA27" s="178">
        <v>0</v>
      </c>
      <c r="AB27" s="178">
        <v>0</v>
      </c>
      <c r="AC27" s="178">
        <v>139</v>
      </c>
      <c r="AD27" s="178">
        <v>128</v>
      </c>
      <c r="AE27" s="178">
        <v>0</v>
      </c>
      <c r="AF27" s="178">
        <v>0</v>
      </c>
      <c r="AG27" s="178">
        <v>0</v>
      </c>
      <c r="AH27" s="178">
        <v>0</v>
      </c>
      <c r="AI27" s="178">
        <v>545</v>
      </c>
      <c r="AJ27" s="178">
        <v>138</v>
      </c>
      <c r="AK27" s="178">
        <v>0</v>
      </c>
      <c r="AL27" s="178">
        <v>1</v>
      </c>
      <c r="AM27" s="178">
        <v>7</v>
      </c>
      <c r="AN27" s="178">
        <v>0</v>
      </c>
    </row>
    <row r="28" spans="1:40" x14ac:dyDescent="0.3">
      <c r="A28" s="212" t="s">
        <v>244</v>
      </c>
      <c r="B28" s="199">
        <v>19521</v>
      </c>
      <c r="C28" s="214">
        <f t="shared" si="3"/>
        <v>0.88051420838971584</v>
      </c>
      <c r="D28" s="199">
        <v>56689</v>
      </c>
      <c r="E28" s="214">
        <f t="shared" si="1"/>
        <v>0.96677865511537087</v>
      </c>
      <c r="F28" s="199">
        <v>49</v>
      </c>
      <c r="G28" s="214">
        <f t="shared" si="2"/>
        <v>0.90740740740740744</v>
      </c>
      <c r="H28" s="178">
        <v>8718</v>
      </c>
      <c r="I28" s="178">
        <v>28536</v>
      </c>
      <c r="J28" s="178">
        <v>5</v>
      </c>
      <c r="K28" s="178">
        <v>335</v>
      </c>
      <c r="L28" s="178">
        <v>816</v>
      </c>
      <c r="M28" s="178">
        <v>3</v>
      </c>
      <c r="N28" s="178">
        <v>884</v>
      </c>
      <c r="O28" s="178">
        <v>2994</v>
      </c>
      <c r="P28" s="178">
        <v>7</v>
      </c>
      <c r="Q28" s="178">
        <v>1295</v>
      </c>
      <c r="R28" s="178">
        <v>4761</v>
      </c>
      <c r="S28" s="178">
        <v>20</v>
      </c>
      <c r="T28" s="178">
        <v>314</v>
      </c>
      <c r="U28" s="178">
        <v>1477</v>
      </c>
      <c r="V28" s="178">
        <v>1</v>
      </c>
      <c r="W28" s="178">
        <v>268</v>
      </c>
      <c r="X28" s="178">
        <v>1893</v>
      </c>
      <c r="Y28" s="178">
        <v>0</v>
      </c>
      <c r="Z28" s="178">
        <v>1265</v>
      </c>
      <c r="AA28" s="178">
        <v>3344</v>
      </c>
      <c r="AB28" s="178">
        <v>0</v>
      </c>
      <c r="AC28" s="178">
        <v>2662</v>
      </c>
      <c r="AD28" s="178">
        <v>7074</v>
      </c>
      <c r="AE28" s="178">
        <v>11</v>
      </c>
      <c r="AF28" s="178">
        <v>1186</v>
      </c>
      <c r="AG28" s="178">
        <v>1245</v>
      </c>
      <c r="AH28" s="178">
        <v>2</v>
      </c>
      <c r="AI28" s="178">
        <v>2307</v>
      </c>
      <c r="AJ28" s="178">
        <v>3620</v>
      </c>
      <c r="AK28" s="178">
        <v>0</v>
      </c>
      <c r="AL28" s="178">
        <v>287</v>
      </c>
      <c r="AM28" s="178">
        <v>929</v>
      </c>
      <c r="AN28" s="178">
        <v>0</v>
      </c>
    </row>
    <row r="29" spans="1:40" x14ac:dyDescent="0.3">
      <c r="A29" s="215" t="s">
        <v>245</v>
      </c>
      <c r="B29" s="216">
        <v>2649</v>
      </c>
      <c r="C29" s="217">
        <f t="shared" si="3"/>
        <v>0.11948579161028416</v>
      </c>
      <c r="D29" s="216">
        <v>1948</v>
      </c>
      <c r="E29" s="217">
        <f t="shared" si="1"/>
        <v>3.3221344884629161E-2</v>
      </c>
      <c r="F29" s="216">
        <v>5</v>
      </c>
      <c r="G29" s="217">
        <f t="shared" si="2"/>
        <v>9.2592592592592587E-2</v>
      </c>
      <c r="H29" s="218">
        <v>1825</v>
      </c>
      <c r="I29" s="218">
        <v>1213</v>
      </c>
      <c r="J29" s="218">
        <v>0</v>
      </c>
      <c r="K29" s="178">
        <v>10</v>
      </c>
      <c r="L29" s="178">
        <v>13</v>
      </c>
      <c r="M29" s="178">
        <v>0</v>
      </c>
      <c r="N29" s="178">
        <v>90</v>
      </c>
      <c r="O29" s="178">
        <v>70</v>
      </c>
      <c r="P29" s="178">
        <v>2</v>
      </c>
      <c r="Q29" s="178">
        <v>194</v>
      </c>
      <c r="R29" s="178">
        <v>156</v>
      </c>
      <c r="S29" s="178">
        <v>3</v>
      </c>
      <c r="T29" s="178">
        <v>131</v>
      </c>
      <c r="U29" s="178">
        <v>76</v>
      </c>
      <c r="V29" s="178">
        <v>0</v>
      </c>
      <c r="W29" s="178">
        <v>185</v>
      </c>
      <c r="X29" s="178">
        <v>247</v>
      </c>
      <c r="Y29" s="178">
        <v>0</v>
      </c>
      <c r="Z29" s="178">
        <v>10</v>
      </c>
      <c r="AA29" s="178">
        <v>9</v>
      </c>
      <c r="AB29" s="178">
        <v>0</v>
      </c>
      <c r="AC29" s="178">
        <v>196</v>
      </c>
      <c r="AD29" s="178">
        <v>156</v>
      </c>
      <c r="AE29" s="178">
        <v>0</v>
      </c>
      <c r="AF29" s="178">
        <v>0</v>
      </c>
      <c r="AG29" s="178">
        <v>0</v>
      </c>
      <c r="AH29" s="178">
        <v>0</v>
      </c>
      <c r="AI29" s="178">
        <v>7</v>
      </c>
      <c r="AJ29" s="178">
        <v>8</v>
      </c>
      <c r="AK29" s="178">
        <v>0</v>
      </c>
      <c r="AL29" s="178">
        <v>1</v>
      </c>
      <c r="AM29" s="178">
        <v>0</v>
      </c>
      <c r="AN29" s="178">
        <v>0</v>
      </c>
    </row>
    <row r="30" spans="1:40" x14ac:dyDescent="0.3">
      <c r="A30" s="219"/>
      <c r="B30" s="201"/>
      <c r="C30" s="220"/>
      <c r="D30" s="220"/>
      <c r="E30" s="220"/>
      <c r="F30" s="220"/>
      <c r="G30" s="220"/>
      <c r="H30" s="221"/>
      <c r="I30" s="128"/>
      <c r="J30" s="128"/>
      <c r="K30" s="128"/>
      <c r="L30" s="128"/>
      <c r="M30" s="128"/>
    </row>
    <row r="31" spans="1:40" s="128" customFormat="1" x14ac:dyDescent="0.3">
      <c r="A31" s="201"/>
      <c r="B31" s="201"/>
      <c r="C31" s="201"/>
      <c r="D31" s="201"/>
      <c r="E31" s="201"/>
      <c r="F31" s="201"/>
      <c r="G31" s="201"/>
      <c r="H31" s="201"/>
      <c r="I31" s="201"/>
      <c r="J31" s="201"/>
      <c r="K31" s="201"/>
      <c r="L31" s="201"/>
      <c r="M31" s="201"/>
    </row>
    <row r="32" spans="1:40" s="128" customFormat="1" x14ac:dyDescent="0.3">
      <c r="A32" s="331" t="s">
        <v>250</v>
      </c>
      <c r="B32" s="331"/>
      <c r="C32" s="331"/>
      <c r="D32" s="331"/>
      <c r="E32" s="331"/>
      <c r="F32" s="331"/>
      <c r="G32" s="331"/>
      <c r="H32" s="331"/>
      <c r="I32" s="331"/>
      <c r="J32" s="331"/>
      <c r="K32" s="331"/>
      <c r="L32" s="331"/>
      <c r="M32" s="331"/>
      <c r="N32" s="331"/>
    </row>
    <row r="33" spans="1:17" x14ac:dyDescent="0.3">
      <c r="A33" s="10"/>
      <c r="B33" s="211"/>
      <c r="C33" s="343" t="s">
        <v>41</v>
      </c>
      <c r="D33" s="343"/>
      <c r="E33" s="343"/>
      <c r="F33" s="339" t="s">
        <v>29</v>
      </c>
      <c r="G33" s="339"/>
      <c r="H33" s="339"/>
      <c r="I33" s="339" t="s">
        <v>42</v>
      </c>
      <c r="J33" s="339"/>
      <c r="K33" s="339"/>
      <c r="L33" s="339" t="s">
        <v>43</v>
      </c>
      <c r="M33" s="339"/>
      <c r="N33" s="339"/>
    </row>
    <row r="34" spans="1:17" x14ac:dyDescent="0.3">
      <c r="A34" s="10"/>
      <c r="B34" s="178"/>
      <c r="C34" s="199" t="s">
        <v>38</v>
      </c>
      <c r="D34" s="199" t="s">
        <v>39</v>
      </c>
      <c r="E34" s="199" t="s">
        <v>44</v>
      </c>
      <c r="F34" s="178" t="s">
        <v>38</v>
      </c>
      <c r="G34" s="178" t="s">
        <v>39</v>
      </c>
      <c r="H34" s="178" t="s">
        <v>32</v>
      </c>
      <c r="I34" s="178" t="s">
        <v>38</v>
      </c>
      <c r="J34" s="178" t="s">
        <v>39</v>
      </c>
      <c r="K34" s="178" t="s">
        <v>32</v>
      </c>
      <c r="L34" s="178" t="s">
        <v>38</v>
      </c>
      <c r="M34" s="178" t="s">
        <v>39</v>
      </c>
      <c r="N34" s="178" t="s">
        <v>32</v>
      </c>
    </row>
    <row r="35" spans="1:17" x14ac:dyDescent="0.3">
      <c r="A35" s="337" t="s">
        <v>40</v>
      </c>
      <c r="B35" s="196" t="s">
        <v>45</v>
      </c>
      <c r="C35" s="199">
        <v>3882</v>
      </c>
      <c r="D35" s="199">
        <v>8555</v>
      </c>
      <c r="E35" s="199">
        <v>17</v>
      </c>
      <c r="F35" s="178">
        <v>1991</v>
      </c>
      <c r="G35" s="178">
        <v>4211</v>
      </c>
      <c r="H35" s="178">
        <v>0</v>
      </c>
      <c r="I35" s="178">
        <v>786</v>
      </c>
      <c r="J35" s="178">
        <v>2343</v>
      </c>
      <c r="K35" s="178">
        <v>8</v>
      </c>
      <c r="L35" s="178">
        <v>1105</v>
      </c>
      <c r="M35" s="178">
        <v>2001</v>
      </c>
      <c r="N35" s="178">
        <v>9</v>
      </c>
    </row>
    <row r="36" spans="1:17" s="128" customFormat="1" ht="26" x14ac:dyDescent="0.3">
      <c r="A36" s="337"/>
      <c r="B36" s="196" t="s">
        <v>46</v>
      </c>
      <c r="C36" s="222">
        <v>0.312</v>
      </c>
      <c r="D36" s="222">
        <v>0.68700000000000006</v>
      </c>
      <c r="E36" s="222">
        <v>1E-3</v>
      </c>
      <c r="F36" s="223">
        <v>0.32100000000000001</v>
      </c>
      <c r="G36" s="223">
        <v>0.67900000000000005</v>
      </c>
      <c r="H36" s="178">
        <v>0</v>
      </c>
      <c r="I36" s="223">
        <v>0.251</v>
      </c>
      <c r="J36" s="223">
        <v>0.747</v>
      </c>
      <c r="K36" s="223">
        <v>3.0000000000000001E-3</v>
      </c>
      <c r="L36" s="223">
        <v>0.35499999999999998</v>
      </c>
      <c r="M36" s="223">
        <v>0.64200000000000002</v>
      </c>
      <c r="N36" s="206">
        <v>0</v>
      </c>
    </row>
    <row r="37" spans="1:17" s="128" customFormat="1" x14ac:dyDescent="0.3">
      <c r="A37" s="7"/>
      <c r="B37" s="7"/>
      <c r="C37" s="7"/>
      <c r="D37" s="7"/>
      <c r="E37" s="7"/>
      <c r="F37" s="7"/>
      <c r="G37" s="7"/>
      <c r="H37" s="7"/>
      <c r="I37" s="7"/>
      <c r="J37" s="7"/>
      <c r="K37" s="7"/>
      <c r="L37" s="7"/>
      <c r="M37" s="7"/>
    </row>
    <row r="38" spans="1:17" s="128" customFormat="1" x14ac:dyDescent="0.3">
      <c r="A38" s="7"/>
      <c r="B38" s="7"/>
      <c r="C38" s="7"/>
      <c r="D38" s="7"/>
      <c r="E38" s="7"/>
      <c r="F38" s="7"/>
      <c r="G38" s="7"/>
      <c r="H38" s="7"/>
      <c r="I38" s="7"/>
      <c r="J38" s="7"/>
      <c r="K38" s="7"/>
      <c r="L38" s="7"/>
      <c r="M38" s="7"/>
    </row>
    <row r="39" spans="1:17" s="128" customFormat="1" x14ac:dyDescent="0.3">
      <c r="A39" s="331" t="s">
        <v>252</v>
      </c>
      <c r="B39" s="331"/>
      <c r="C39" s="331"/>
      <c r="D39" s="331"/>
      <c r="E39" s="331"/>
      <c r="F39" s="331"/>
      <c r="G39" s="331"/>
      <c r="H39" s="331"/>
      <c r="I39" s="331"/>
      <c r="J39" s="7"/>
      <c r="K39" s="7"/>
      <c r="L39" s="7"/>
      <c r="M39" s="7"/>
    </row>
    <row r="40" spans="1:17" s="128" customFormat="1" x14ac:dyDescent="0.3">
      <c r="A40" s="190"/>
      <c r="B40" s="338" t="s">
        <v>34</v>
      </c>
      <c r="C40" s="338"/>
      <c r="D40" s="339" t="s">
        <v>29</v>
      </c>
      <c r="E40" s="339"/>
      <c r="F40" s="339" t="s">
        <v>232</v>
      </c>
      <c r="G40" s="339"/>
      <c r="H40" s="339" t="s">
        <v>233</v>
      </c>
      <c r="I40" s="339"/>
      <c r="J40" s="7"/>
      <c r="K40" s="7"/>
      <c r="L40" s="7"/>
      <c r="N40" s="201"/>
      <c r="O40" s="201"/>
      <c r="P40" s="201"/>
      <c r="Q40" s="201"/>
    </row>
    <row r="41" spans="1:17" s="128" customFormat="1" ht="24" customHeight="1" x14ac:dyDescent="0.3">
      <c r="A41" s="202" t="s">
        <v>460</v>
      </c>
      <c r="B41" s="199">
        <v>3882</v>
      </c>
      <c r="C41" s="224">
        <v>0.312</v>
      </c>
      <c r="D41" s="178">
        <v>1991</v>
      </c>
      <c r="E41" s="203">
        <v>0.32100000000000001</v>
      </c>
      <c r="F41" s="178">
        <v>786</v>
      </c>
      <c r="G41" s="203">
        <v>0.251</v>
      </c>
      <c r="H41" s="178">
        <v>1105</v>
      </c>
      <c r="I41" s="203">
        <v>0.35499999999999998</v>
      </c>
      <c r="J41" s="7"/>
      <c r="K41" s="7"/>
      <c r="L41" s="7"/>
      <c r="N41" s="219"/>
      <c r="O41" s="219"/>
      <c r="P41" s="219"/>
      <c r="Q41" s="219"/>
    </row>
    <row r="42" spans="1:17" s="128" customFormat="1" ht="26" x14ac:dyDescent="0.3">
      <c r="A42" s="202" t="s">
        <v>461</v>
      </c>
      <c r="B42" s="199">
        <v>22170</v>
      </c>
      <c r="C42" s="224">
        <v>0.27400000000000002</v>
      </c>
      <c r="D42" s="178">
        <v>10543</v>
      </c>
      <c r="E42" s="203">
        <v>0.26200000000000001</v>
      </c>
      <c r="F42" s="178">
        <v>4981</v>
      </c>
      <c r="G42" s="203">
        <v>0.23899999999999999</v>
      </c>
      <c r="H42" s="178">
        <v>6646</v>
      </c>
      <c r="I42" s="203">
        <v>0.33700000000000002</v>
      </c>
      <c r="J42" s="7"/>
      <c r="K42" s="7"/>
      <c r="L42" s="7"/>
      <c r="N42" s="219"/>
      <c r="O42" s="219"/>
      <c r="P42" s="219"/>
      <c r="Q42" s="219"/>
    </row>
    <row r="43" spans="1:17" s="128" customFormat="1" ht="26" x14ac:dyDescent="0.3">
      <c r="A43" s="202" t="s">
        <v>462</v>
      </c>
      <c r="B43" s="199">
        <v>7807</v>
      </c>
      <c r="C43" s="224">
        <v>0.42399999999999999</v>
      </c>
      <c r="D43" s="178">
        <v>3256</v>
      </c>
      <c r="E43" s="203">
        <v>0.39700000000000002</v>
      </c>
      <c r="F43" s="178">
        <v>1374</v>
      </c>
      <c r="G43" s="203">
        <v>0.34499999999999997</v>
      </c>
      <c r="H43" s="178">
        <v>3177</v>
      </c>
      <c r="I43" s="203">
        <v>0.51100000000000001</v>
      </c>
      <c r="J43" s="7"/>
      <c r="K43" s="7"/>
      <c r="L43" s="7"/>
      <c r="N43" s="219"/>
      <c r="O43" s="219"/>
      <c r="P43" s="219"/>
      <c r="Q43" s="219"/>
    </row>
    <row r="44" spans="1:17" s="128" customFormat="1" ht="26" x14ac:dyDescent="0.3">
      <c r="A44" s="202" t="s">
        <v>463</v>
      </c>
      <c r="B44" s="199">
        <v>11342</v>
      </c>
      <c r="C44" s="224">
        <v>0.23499999999999999</v>
      </c>
      <c r="D44" s="178">
        <v>5723</v>
      </c>
      <c r="E44" s="203">
        <v>0.23200000000000001</v>
      </c>
      <c r="F44" s="178">
        <v>2621</v>
      </c>
      <c r="G44" s="203">
        <v>0.215</v>
      </c>
      <c r="H44" s="178">
        <v>2998</v>
      </c>
      <c r="I44" s="203">
        <v>0.26200000000000001</v>
      </c>
      <c r="J44" s="7"/>
      <c r="K44" s="7"/>
      <c r="L44" s="7"/>
      <c r="N44" s="219"/>
      <c r="O44" s="219"/>
      <c r="P44" s="219"/>
      <c r="Q44" s="219"/>
    </row>
    <row r="45" spans="1:17" s="128" customFormat="1" ht="26" x14ac:dyDescent="0.3">
      <c r="A45" s="202" t="s">
        <v>464</v>
      </c>
      <c r="B45" s="199">
        <v>2232</v>
      </c>
      <c r="C45" s="224">
        <v>0.20399999999999999</v>
      </c>
      <c r="D45" s="178">
        <v>1564</v>
      </c>
      <c r="E45" s="203">
        <v>0.21099999999999999</v>
      </c>
      <c r="F45" s="178">
        <v>401</v>
      </c>
      <c r="G45" s="203">
        <v>0.17899999999999999</v>
      </c>
      <c r="H45" s="178">
        <v>267</v>
      </c>
      <c r="I45" s="203">
        <v>0.20899999999999999</v>
      </c>
      <c r="J45" s="7"/>
      <c r="K45" s="7"/>
      <c r="L45" s="7"/>
      <c r="N45" s="219"/>
      <c r="O45" s="219"/>
      <c r="P45" s="219"/>
      <c r="Q45" s="219"/>
    </row>
    <row r="46" spans="1:17" s="128" customFormat="1" ht="26" x14ac:dyDescent="0.3">
      <c r="A46" s="202" t="s">
        <v>253</v>
      </c>
      <c r="B46" s="225"/>
      <c r="C46" s="226">
        <v>0.252</v>
      </c>
      <c r="D46" s="227"/>
      <c r="E46" s="227"/>
      <c r="F46" s="7"/>
      <c r="G46" s="7"/>
      <c r="H46" s="7"/>
      <c r="I46" s="7"/>
      <c r="J46" s="7"/>
      <c r="K46" s="7"/>
      <c r="L46" s="7"/>
    </row>
    <row r="47" spans="1:17" s="128" customFormat="1" x14ac:dyDescent="0.3">
      <c r="A47" s="228" t="s">
        <v>254</v>
      </c>
      <c r="B47" s="7"/>
      <c r="C47" s="7"/>
      <c r="D47" s="7"/>
      <c r="E47" s="7"/>
      <c r="F47" s="7"/>
      <c r="G47" s="7"/>
      <c r="H47" s="7"/>
      <c r="I47" s="7"/>
      <c r="J47" s="7"/>
      <c r="K47" s="7"/>
      <c r="L47" s="7"/>
    </row>
    <row r="48" spans="1:17" s="128" customFormat="1" x14ac:dyDescent="0.3">
      <c r="A48" s="7"/>
      <c r="B48" s="7"/>
      <c r="C48" s="7"/>
      <c r="D48" s="7"/>
      <c r="E48" s="7"/>
      <c r="F48" s="7"/>
      <c r="G48" s="7"/>
      <c r="H48" s="7"/>
      <c r="I48" s="7"/>
      <c r="J48" s="7"/>
      <c r="K48" s="7"/>
      <c r="L48" s="7"/>
      <c r="M48" s="7"/>
    </row>
    <row r="49" spans="1:13" s="128" customFormat="1" x14ac:dyDescent="0.3">
      <c r="A49" s="7"/>
      <c r="B49" s="7"/>
      <c r="C49" s="7"/>
      <c r="D49" s="7"/>
      <c r="E49" s="7"/>
      <c r="F49" s="7"/>
      <c r="G49" s="7"/>
      <c r="H49" s="7"/>
      <c r="I49" s="7"/>
      <c r="J49" s="7"/>
      <c r="K49" s="7"/>
      <c r="L49" s="7"/>
      <c r="M49" s="7"/>
    </row>
    <row r="50" spans="1:13" x14ac:dyDescent="0.3">
      <c r="A50" s="331" t="s">
        <v>255</v>
      </c>
      <c r="B50" s="331"/>
      <c r="C50" s="331"/>
      <c r="D50" s="331"/>
      <c r="E50" s="220"/>
      <c r="F50" s="220"/>
      <c r="G50" s="220"/>
      <c r="H50" s="221"/>
    </row>
    <row r="51" spans="1:13" x14ac:dyDescent="0.3">
      <c r="A51" s="178"/>
      <c r="B51" s="196" t="s">
        <v>218</v>
      </c>
      <c r="C51" s="196" t="s">
        <v>219</v>
      </c>
      <c r="D51" s="196" t="s">
        <v>34</v>
      </c>
    </row>
    <row r="52" spans="1:13" x14ac:dyDescent="0.3">
      <c r="A52" s="212" t="s">
        <v>256</v>
      </c>
      <c r="B52" s="206">
        <v>0.87</v>
      </c>
      <c r="C52" s="207">
        <v>0.89300000000000002</v>
      </c>
      <c r="D52" s="206">
        <v>0.89</v>
      </c>
    </row>
    <row r="54" spans="1:13" x14ac:dyDescent="0.3">
      <c r="A54" s="190"/>
      <c r="B54" s="345" t="s">
        <v>258</v>
      </c>
      <c r="C54" s="345"/>
      <c r="D54" s="345"/>
      <c r="E54" s="345" t="s">
        <v>259</v>
      </c>
      <c r="F54" s="345"/>
      <c r="G54" s="345"/>
      <c r="H54" s="345" t="s">
        <v>260</v>
      </c>
      <c r="I54" s="345"/>
      <c r="J54" s="345"/>
    </row>
    <row r="55" spans="1:13" x14ac:dyDescent="0.3">
      <c r="A55" s="346" t="s">
        <v>257</v>
      </c>
      <c r="B55" s="178" t="s">
        <v>218</v>
      </c>
      <c r="C55" s="178" t="s">
        <v>219</v>
      </c>
      <c r="D55" s="199" t="s">
        <v>34</v>
      </c>
      <c r="E55" s="178" t="s">
        <v>218</v>
      </c>
      <c r="F55" s="178" t="s">
        <v>219</v>
      </c>
      <c r="G55" s="199" t="s">
        <v>34</v>
      </c>
      <c r="H55" s="178" t="s">
        <v>218</v>
      </c>
      <c r="I55" s="178" t="s">
        <v>219</v>
      </c>
      <c r="J55" s="199" t="s">
        <v>34</v>
      </c>
    </row>
    <row r="56" spans="1:13" ht="20.25" customHeight="1" x14ac:dyDescent="0.3">
      <c r="A56" s="346"/>
      <c r="B56" s="178">
        <v>11.8</v>
      </c>
      <c r="C56" s="178">
        <v>13.4</v>
      </c>
      <c r="D56" s="199">
        <v>12.7</v>
      </c>
      <c r="E56" s="178">
        <v>19.399999999999999</v>
      </c>
      <c r="F56" s="178">
        <v>18.100000000000001</v>
      </c>
      <c r="G56" s="199">
        <v>18.399999999999999</v>
      </c>
      <c r="H56" s="178">
        <v>20.3</v>
      </c>
      <c r="I56" s="178">
        <v>14.9</v>
      </c>
      <c r="J56" s="199">
        <v>16</v>
      </c>
    </row>
    <row r="59" spans="1:13" x14ac:dyDescent="0.3">
      <c r="A59" s="331" t="s">
        <v>261</v>
      </c>
      <c r="B59" s="331"/>
      <c r="C59" s="331"/>
      <c r="D59" s="331"/>
      <c r="E59" s="250"/>
    </row>
    <row r="60" spans="1:13" x14ac:dyDescent="0.3">
      <c r="A60" s="178"/>
      <c r="B60" s="196" t="s">
        <v>218</v>
      </c>
      <c r="C60" s="196" t="s">
        <v>219</v>
      </c>
      <c r="D60" s="196" t="s">
        <v>220</v>
      </c>
      <c r="E60" s="199" t="s">
        <v>34</v>
      </c>
    </row>
    <row r="61" spans="1:13" ht="39" x14ac:dyDescent="0.3">
      <c r="A61" s="212" t="s">
        <v>262</v>
      </c>
      <c r="B61" s="229">
        <v>0.97</v>
      </c>
      <c r="C61" s="229">
        <v>0.98</v>
      </c>
      <c r="D61" s="229">
        <v>0.95</v>
      </c>
      <c r="E61" s="230">
        <v>0.97</v>
      </c>
    </row>
    <row r="64" spans="1:13" ht="15" customHeight="1" x14ac:dyDescent="0.3"/>
    <row r="65" spans="1:10" x14ac:dyDescent="0.3">
      <c r="A65" s="331" t="s">
        <v>263</v>
      </c>
      <c r="B65" s="331"/>
      <c r="C65" s="331"/>
      <c r="D65" s="331"/>
      <c r="E65" s="331"/>
      <c r="F65" s="331"/>
      <c r="G65" s="331"/>
      <c r="H65" s="331"/>
      <c r="I65" s="331"/>
      <c r="J65" s="331"/>
    </row>
    <row r="66" spans="1:10" ht="26.25" customHeight="1" x14ac:dyDescent="0.3">
      <c r="C66" s="345" t="s">
        <v>266</v>
      </c>
      <c r="D66" s="347"/>
      <c r="E66" s="344" t="s">
        <v>29</v>
      </c>
      <c r="F66" s="344"/>
      <c r="G66" s="344" t="s">
        <v>232</v>
      </c>
      <c r="H66" s="344"/>
      <c r="I66" s="344" t="s">
        <v>233</v>
      </c>
      <c r="J66" s="344"/>
    </row>
    <row r="67" spans="1:10" ht="12.75" customHeight="1" x14ac:dyDescent="0.3">
      <c r="C67" s="199" t="s">
        <v>218</v>
      </c>
      <c r="D67" s="231" t="s">
        <v>219</v>
      </c>
      <c r="E67" s="232" t="s">
        <v>218</v>
      </c>
      <c r="F67" s="232" t="s">
        <v>219</v>
      </c>
      <c r="G67" s="232" t="s">
        <v>218</v>
      </c>
      <c r="H67" s="232" t="s">
        <v>219</v>
      </c>
      <c r="I67" s="232" t="s">
        <v>218</v>
      </c>
      <c r="J67" s="232" t="s">
        <v>219</v>
      </c>
    </row>
    <row r="68" spans="1:10" x14ac:dyDescent="0.3">
      <c r="A68" s="329" t="s">
        <v>263</v>
      </c>
      <c r="B68" s="199" t="s">
        <v>264</v>
      </c>
      <c r="C68" s="199">
        <v>2232</v>
      </c>
      <c r="D68" s="231">
        <v>8687</v>
      </c>
      <c r="E68" s="232">
        <v>1564</v>
      </c>
      <c r="F68" s="232">
        <v>5839</v>
      </c>
      <c r="G68" s="232">
        <v>401</v>
      </c>
      <c r="H68" s="232">
        <v>1839</v>
      </c>
      <c r="I68" s="232">
        <v>267</v>
      </c>
      <c r="J68" s="232">
        <v>1009</v>
      </c>
    </row>
    <row r="69" spans="1:10" ht="15.75" customHeight="1" x14ac:dyDescent="0.3">
      <c r="A69" s="330"/>
      <c r="B69" s="199" t="s">
        <v>265</v>
      </c>
      <c r="C69" s="213">
        <v>0.2044</v>
      </c>
      <c r="D69" s="233">
        <v>0.79559999999999997</v>
      </c>
      <c r="E69" s="234">
        <v>0.21129999999999999</v>
      </c>
      <c r="F69" s="234">
        <v>0.78869999999999996</v>
      </c>
      <c r="G69" s="234">
        <v>0.17899999999999999</v>
      </c>
      <c r="H69" s="234">
        <v>0.82099999999999995</v>
      </c>
      <c r="I69" s="234">
        <v>0.2092</v>
      </c>
      <c r="J69" s="235">
        <v>0.79079999999999995</v>
      </c>
    </row>
    <row r="71" spans="1:10" x14ac:dyDescent="0.3">
      <c r="A71" s="331" t="s">
        <v>268</v>
      </c>
      <c r="B71" s="331"/>
      <c r="C71" s="331"/>
      <c r="D71" s="331"/>
    </row>
    <row r="72" spans="1:10" x14ac:dyDescent="0.3">
      <c r="B72" s="196">
        <v>2020</v>
      </c>
      <c r="C72" s="196">
        <v>2021</v>
      </c>
      <c r="D72" s="196">
        <v>2022</v>
      </c>
    </row>
    <row r="73" spans="1:10" ht="26" x14ac:dyDescent="0.3">
      <c r="A73" s="212" t="s">
        <v>267</v>
      </c>
      <c r="B73" s="182">
        <v>6.3600000000000004E-2</v>
      </c>
      <c r="C73" s="182">
        <v>6.6900000000000001E-2</v>
      </c>
      <c r="D73" s="182">
        <v>6.83E-2</v>
      </c>
    </row>
    <row r="76" spans="1:10" x14ac:dyDescent="0.3">
      <c r="A76" s="331" t="s">
        <v>269</v>
      </c>
      <c r="B76" s="331"/>
      <c r="C76" s="331"/>
      <c r="D76" s="331"/>
      <c r="E76" s="331"/>
      <c r="F76" s="331"/>
      <c r="G76" s="331"/>
      <c r="H76" s="331"/>
      <c r="I76" s="331"/>
      <c r="J76" s="331"/>
    </row>
    <row r="77" spans="1:10" x14ac:dyDescent="0.3">
      <c r="A77" s="351" t="s">
        <v>270</v>
      </c>
      <c r="B77" s="352"/>
      <c r="C77" s="353" t="s">
        <v>271</v>
      </c>
      <c r="D77" s="353"/>
      <c r="E77" s="353"/>
      <c r="F77" s="353" t="s">
        <v>272</v>
      </c>
      <c r="G77" s="353"/>
      <c r="H77" s="353"/>
      <c r="I77" s="354" t="s">
        <v>273</v>
      </c>
      <c r="J77" s="355"/>
    </row>
    <row r="78" spans="1:10" x14ac:dyDescent="0.3">
      <c r="A78" s="351"/>
      <c r="B78" s="352"/>
      <c r="C78" s="236" t="s">
        <v>218</v>
      </c>
      <c r="D78" s="236" t="s">
        <v>219</v>
      </c>
      <c r="E78" s="236" t="s">
        <v>220</v>
      </c>
      <c r="F78" s="236" t="s">
        <v>218</v>
      </c>
      <c r="G78" s="236" t="s">
        <v>219</v>
      </c>
      <c r="H78" s="236" t="s">
        <v>220</v>
      </c>
      <c r="I78" s="236" t="s">
        <v>218</v>
      </c>
      <c r="J78" s="236" t="s">
        <v>219</v>
      </c>
    </row>
    <row r="79" spans="1:10" x14ac:dyDescent="0.3">
      <c r="A79" s="351"/>
      <c r="B79" s="237" t="s">
        <v>274</v>
      </c>
      <c r="C79" s="236">
        <v>3398</v>
      </c>
      <c r="D79" s="236">
        <v>8170</v>
      </c>
      <c r="E79" s="236">
        <v>16</v>
      </c>
      <c r="F79" s="236">
        <v>12138</v>
      </c>
      <c r="G79" s="236">
        <v>29778</v>
      </c>
      <c r="H79" s="236">
        <v>26</v>
      </c>
      <c r="I79" s="236">
        <v>6622</v>
      </c>
      <c r="J79" s="236">
        <v>20664</v>
      </c>
    </row>
    <row r="80" spans="1:10" x14ac:dyDescent="0.3">
      <c r="A80" s="351"/>
      <c r="B80" s="237" t="s">
        <v>265</v>
      </c>
      <c r="C80" s="238">
        <v>0.293335635359116</v>
      </c>
      <c r="D80" s="238">
        <v>0.70528314917127077</v>
      </c>
      <c r="E80" s="238">
        <v>1.3812154696132596E-3</v>
      </c>
      <c r="F80" s="238">
        <v>0.28939964713175337</v>
      </c>
      <c r="G80" s="238">
        <v>0.70998044919174097</v>
      </c>
      <c r="H80" s="238">
        <v>6.2002193923784994E-4</v>
      </c>
      <c r="I80" s="238">
        <v>0.2425818741299729</v>
      </c>
      <c r="J80" s="238">
        <v>0.75697853322587738</v>
      </c>
    </row>
    <row r="81" spans="1:3" ht="13.5" thickBot="1" x14ac:dyDescent="0.35"/>
    <row r="82" spans="1:3" ht="78.5" thickBot="1" x14ac:dyDescent="0.35">
      <c r="A82" s="239" t="s">
        <v>275</v>
      </c>
      <c r="B82" s="240" t="s">
        <v>276</v>
      </c>
      <c r="C82" s="240" t="s">
        <v>277</v>
      </c>
    </row>
    <row r="83" spans="1:3" x14ac:dyDescent="0.3">
      <c r="A83" s="348" t="s">
        <v>47</v>
      </c>
      <c r="B83" s="241" t="s">
        <v>48</v>
      </c>
      <c r="C83" s="241" t="s">
        <v>278</v>
      </c>
    </row>
    <row r="84" spans="1:3" x14ac:dyDescent="0.3">
      <c r="A84" s="349"/>
      <c r="B84" s="242" t="s">
        <v>279</v>
      </c>
      <c r="C84" s="242" t="s">
        <v>30</v>
      </c>
    </row>
    <row r="85" spans="1:3" ht="26" x14ac:dyDescent="0.3">
      <c r="A85" s="349"/>
      <c r="B85" s="242" t="s">
        <v>280</v>
      </c>
      <c r="C85" s="242" t="s">
        <v>281</v>
      </c>
    </row>
    <row r="86" spans="1:3" x14ac:dyDescent="0.3">
      <c r="A86" s="349"/>
      <c r="B86" s="242" t="s">
        <v>282</v>
      </c>
      <c r="C86" s="242" t="s">
        <v>283</v>
      </c>
    </row>
    <row r="87" spans="1:3" ht="26" x14ac:dyDescent="0.3">
      <c r="A87" s="349"/>
      <c r="B87" s="242"/>
      <c r="C87" s="242" t="s">
        <v>284</v>
      </c>
    </row>
    <row r="88" spans="1:3" ht="26" x14ac:dyDescent="0.3">
      <c r="A88" s="349"/>
      <c r="B88" s="242"/>
      <c r="C88" s="242" t="s">
        <v>285</v>
      </c>
    </row>
    <row r="89" spans="1:3" x14ac:dyDescent="0.3">
      <c r="A89" s="349"/>
      <c r="B89" s="242"/>
      <c r="C89" s="242" t="s">
        <v>286</v>
      </c>
    </row>
    <row r="90" spans="1:3" x14ac:dyDescent="0.3">
      <c r="A90" s="349"/>
      <c r="B90" s="242"/>
      <c r="C90" s="242" t="s">
        <v>287</v>
      </c>
    </row>
    <row r="91" spans="1:3" x14ac:dyDescent="0.3">
      <c r="A91" s="349"/>
      <c r="B91" s="242"/>
      <c r="C91" s="242" t="s">
        <v>288</v>
      </c>
    </row>
    <row r="92" spans="1:3" x14ac:dyDescent="0.3">
      <c r="A92" s="349"/>
      <c r="B92" s="242"/>
      <c r="C92" s="242" t="s">
        <v>289</v>
      </c>
    </row>
    <row r="93" spans="1:3" x14ac:dyDescent="0.3">
      <c r="A93" s="349"/>
      <c r="B93" s="242"/>
      <c r="C93" s="242" t="s">
        <v>290</v>
      </c>
    </row>
    <row r="94" spans="1:3" x14ac:dyDescent="0.3">
      <c r="A94" s="349"/>
      <c r="B94" s="242"/>
      <c r="C94" s="242" t="s">
        <v>291</v>
      </c>
    </row>
    <row r="95" spans="1:3" x14ac:dyDescent="0.3">
      <c r="A95" s="349"/>
      <c r="B95" s="242"/>
      <c r="C95" s="242" t="s">
        <v>292</v>
      </c>
    </row>
    <row r="96" spans="1:3" x14ac:dyDescent="0.3">
      <c r="A96" s="349"/>
      <c r="B96" s="242"/>
      <c r="C96" s="242" t="s">
        <v>49</v>
      </c>
    </row>
    <row r="97" spans="1:3" x14ac:dyDescent="0.3">
      <c r="A97" s="349"/>
      <c r="B97" s="242"/>
      <c r="C97" s="242" t="s">
        <v>50</v>
      </c>
    </row>
    <row r="98" spans="1:3" x14ac:dyDescent="0.3">
      <c r="A98" s="349"/>
      <c r="B98" s="242"/>
      <c r="C98" s="242" t="s">
        <v>293</v>
      </c>
    </row>
    <row r="99" spans="1:3" x14ac:dyDescent="0.3">
      <c r="A99" s="349"/>
      <c r="B99" s="242"/>
      <c r="C99" s="242" t="s">
        <v>294</v>
      </c>
    </row>
    <row r="100" spans="1:3" x14ac:dyDescent="0.3">
      <c r="A100" s="349"/>
      <c r="B100" s="242"/>
      <c r="C100" s="242" t="s">
        <v>51</v>
      </c>
    </row>
    <row r="101" spans="1:3" x14ac:dyDescent="0.3">
      <c r="A101" s="349"/>
      <c r="B101" s="242"/>
      <c r="C101" s="242" t="s">
        <v>295</v>
      </c>
    </row>
    <row r="102" spans="1:3" ht="13.5" thickBot="1" x14ac:dyDescent="0.35">
      <c r="A102" s="350"/>
      <c r="B102" s="243"/>
      <c r="C102" s="243" t="s">
        <v>296</v>
      </c>
    </row>
    <row r="103" spans="1:3" x14ac:dyDescent="0.3">
      <c r="A103" s="348" t="s">
        <v>52</v>
      </c>
      <c r="B103" s="348"/>
      <c r="C103" s="244" t="s">
        <v>297</v>
      </c>
    </row>
    <row r="104" spans="1:3" ht="13.5" thickBot="1" x14ac:dyDescent="0.35">
      <c r="A104" s="350"/>
      <c r="B104" s="350"/>
      <c r="C104" s="245" t="s">
        <v>53</v>
      </c>
    </row>
    <row r="105" spans="1:3" ht="13.5" thickBot="1" x14ac:dyDescent="0.35">
      <c r="A105" s="246" t="s">
        <v>54</v>
      </c>
      <c r="B105" s="247"/>
      <c r="C105" s="247" t="s">
        <v>298</v>
      </c>
    </row>
    <row r="106" spans="1:3" ht="13.5" thickBot="1" x14ac:dyDescent="0.35">
      <c r="A106" s="246" t="s">
        <v>55</v>
      </c>
      <c r="B106" s="247"/>
      <c r="C106" s="247" t="s">
        <v>299</v>
      </c>
    </row>
    <row r="107" spans="1:3" x14ac:dyDescent="0.3">
      <c r="A107" s="348" t="s">
        <v>56</v>
      </c>
      <c r="B107" s="244" t="s">
        <v>224</v>
      </c>
      <c r="C107" s="244" t="s">
        <v>227</v>
      </c>
    </row>
    <row r="108" spans="1:3" x14ac:dyDescent="0.3">
      <c r="A108" s="349"/>
      <c r="B108" s="244" t="s">
        <v>300</v>
      </c>
      <c r="C108" s="244" t="s">
        <v>301</v>
      </c>
    </row>
    <row r="109" spans="1:3" x14ac:dyDescent="0.3">
      <c r="A109" s="349"/>
      <c r="B109" s="244" t="s">
        <v>302</v>
      </c>
      <c r="C109" s="244" t="s">
        <v>303</v>
      </c>
    </row>
    <row r="110" spans="1:3" ht="14.5" customHeight="1" x14ac:dyDescent="0.3">
      <c r="A110" s="349"/>
      <c r="B110" s="244" t="s">
        <v>29</v>
      </c>
      <c r="C110" s="248"/>
    </row>
    <row r="111" spans="1:3" ht="14.5" customHeight="1" x14ac:dyDescent="0.3">
      <c r="A111" s="349"/>
      <c r="B111" s="244" t="s">
        <v>304</v>
      </c>
      <c r="C111" s="248"/>
    </row>
    <row r="112" spans="1:3" x14ac:dyDescent="0.3">
      <c r="A112" s="349"/>
      <c r="B112" s="244" t="s">
        <v>305</v>
      </c>
      <c r="C112" s="248"/>
    </row>
    <row r="113" spans="1:13" x14ac:dyDescent="0.3">
      <c r="A113" s="349"/>
      <c r="B113" s="244" t="s">
        <v>225</v>
      </c>
      <c r="C113" s="248"/>
    </row>
    <row r="114" spans="1:13" ht="29.15" customHeight="1" x14ac:dyDescent="0.3">
      <c r="A114" s="349"/>
      <c r="B114" s="244" t="s">
        <v>57</v>
      </c>
      <c r="C114" s="248"/>
    </row>
    <row r="115" spans="1:13" x14ac:dyDescent="0.3">
      <c r="A115" s="349"/>
      <c r="B115" s="244" t="s">
        <v>306</v>
      </c>
      <c r="C115" s="248"/>
    </row>
    <row r="116" spans="1:13" ht="26.5" thickBot="1" x14ac:dyDescent="0.35">
      <c r="A116" s="350"/>
      <c r="B116" s="245" t="s">
        <v>247</v>
      </c>
      <c r="C116" s="249"/>
    </row>
    <row r="119" spans="1:13" ht="14.5" customHeight="1" x14ac:dyDescent="0.3"/>
    <row r="120" spans="1:13" x14ac:dyDescent="0.3">
      <c r="A120" s="219"/>
      <c r="B120" s="201"/>
      <c r="C120" s="220"/>
      <c r="D120" s="220"/>
      <c r="E120" s="220"/>
      <c r="F120" s="220"/>
      <c r="G120" s="220"/>
      <c r="H120" s="221"/>
      <c r="I120" s="128"/>
      <c r="J120" s="128"/>
      <c r="K120" s="128"/>
      <c r="L120" s="128"/>
      <c r="M120" s="128"/>
    </row>
    <row r="121" spans="1:13" x14ac:dyDescent="0.3">
      <c r="A121" s="219"/>
      <c r="B121" s="201"/>
      <c r="C121" s="220"/>
      <c r="D121" s="220"/>
      <c r="E121" s="220"/>
      <c r="F121" s="220"/>
      <c r="G121" s="220"/>
      <c r="H121" s="221"/>
      <c r="I121" s="128"/>
      <c r="J121" s="128"/>
      <c r="K121" s="128"/>
      <c r="L121" s="128"/>
      <c r="M121" s="128"/>
    </row>
    <row r="122" spans="1:13" x14ac:dyDescent="0.3">
      <c r="A122" s="219"/>
      <c r="B122" s="201"/>
      <c r="C122" s="220"/>
      <c r="D122" s="220"/>
      <c r="E122" s="220"/>
      <c r="F122" s="220"/>
      <c r="G122" s="220"/>
      <c r="H122" s="221"/>
      <c r="I122" s="128"/>
      <c r="J122" s="128"/>
      <c r="K122" s="128"/>
      <c r="L122" s="128"/>
      <c r="M122" s="128"/>
    </row>
    <row r="123" spans="1:13" x14ac:dyDescent="0.3">
      <c r="A123" s="219"/>
      <c r="B123" s="201"/>
      <c r="C123" s="220"/>
      <c r="D123" s="220"/>
      <c r="E123" s="220"/>
      <c r="F123" s="220"/>
      <c r="G123" s="220"/>
      <c r="H123" s="221"/>
      <c r="I123" s="128"/>
      <c r="J123" s="128"/>
      <c r="K123" s="128"/>
      <c r="L123" s="128"/>
      <c r="M123" s="128"/>
    </row>
  </sheetData>
  <sheetProtection sheet="1" objects="1" scenarios="1"/>
  <mergeCells count="60">
    <mergeCell ref="C77:E77"/>
    <mergeCell ref="F77:H77"/>
    <mergeCell ref="I77:J77"/>
    <mergeCell ref="A71:D71"/>
    <mergeCell ref="A76:D76"/>
    <mergeCell ref="E76:H76"/>
    <mergeCell ref="I76:J76"/>
    <mergeCell ref="A83:A102"/>
    <mergeCell ref="A103:A104"/>
    <mergeCell ref="B103:B104"/>
    <mergeCell ref="A107:A116"/>
    <mergeCell ref="A77:A80"/>
    <mergeCell ref="B77:B78"/>
    <mergeCell ref="A23:A24"/>
    <mergeCell ref="E66:F66"/>
    <mergeCell ref="G66:H66"/>
    <mergeCell ref="I66:J66"/>
    <mergeCell ref="B54:D54"/>
    <mergeCell ref="E54:G54"/>
    <mergeCell ref="H54:J54"/>
    <mergeCell ref="A55:A56"/>
    <mergeCell ref="A59:D59"/>
    <mergeCell ref="C66:D66"/>
    <mergeCell ref="A65:D65"/>
    <mergeCell ref="E65:H65"/>
    <mergeCell ref="I65:J65"/>
    <mergeCell ref="A32:N32"/>
    <mergeCell ref="C33:E33"/>
    <mergeCell ref="F33:H33"/>
    <mergeCell ref="L33:N33"/>
    <mergeCell ref="AL23:AN23"/>
    <mergeCell ref="B24:C24"/>
    <mergeCell ref="D24:E24"/>
    <mergeCell ref="F24:G24"/>
    <mergeCell ref="K23:M23"/>
    <mergeCell ref="N23:P23"/>
    <mergeCell ref="Q23:S23"/>
    <mergeCell ref="T23:V23"/>
    <mergeCell ref="W23:Y23"/>
    <mergeCell ref="Z23:AB23"/>
    <mergeCell ref="H23:J23"/>
    <mergeCell ref="AC23:AE23"/>
    <mergeCell ref="AF23:AH23"/>
    <mergeCell ref="AI23:AK23"/>
    <mergeCell ref="A68:A69"/>
    <mergeCell ref="A2:N2"/>
    <mergeCell ref="B3:C3"/>
    <mergeCell ref="A16:E16"/>
    <mergeCell ref="A22:E22"/>
    <mergeCell ref="F22:G22"/>
    <mergeCell ref="A10:F10"/>
    <mergeCell ref="B23:G23"/>
    <mergeCell ref="A50:D50"/>
    <mergeCell ref="A39:I39"/>
    <mergeCell ref="A35:A36"/>
    <mergeCell ref="B40:C40"/>
    <mergeCell ref="D40:E40"/>
    <mergeCell ref="F40:G40"/>
    <mergeCell ref="H40:I40"/>
    <mergeCell ref="I33:K33"/>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43"/>
  <sheetViews>
    <sheetView topLeftCell="A31" workbookViewId="0">
      <selection activeCell="B43" sqref="B43:C43"/>
    </sheetView>
  </sheetViews>
  <sheetFormatPr baseColWidth="10" defaultColWidth="11.453125" defaultRowHeight="13" x14ac:dyDescent="0.3"/>
  <cols>
    <col min="1" max="1" width="54.1796875" style="7" bestFit="1" customWidth="1"/>
    <col min="2" max="16384" width="11.453125" style="7"/>
  </cols>
  <sheetData>
    <row r="2" spans="1:4" x14ac:dyDescent="0.3">
      <c r="A2" s="267" t="s">
        <v>308</v>
      </c>
      <c r="B2" s="267"/>
      <c r="C2" s="267"/>
      <c r="D2" s="267"/>
    </row>
    <row r="3" spans="1:4" x14ac:dyDescent="0.3">
      <c r="B3" s="251">
        <v>2021</v>
      </c>
      <c r="C3" s="251">
        <v>2022</v>
      </c>
      <c r="D3" s="251">
        <v>2023</v>
      </c>
    </row>
    <row r="4" spans="1:4" x14ac:dyDescent="0.3">
      <c r="A4" s="252" t="s">
        <v>309</v>
      </c>
      <c r="B4" s="253">
        <v>6774</v>
      </c>
      <c r="C4" s="253">
        <v>6176</v>
      </c>
      <c r="D4" s="251">
        <v>8037</v>
      </c>
    </row>
    <row r="5" spans="1:4" x14ac:dyDescent="0.3">
      <c r="A5" s="252" t="s">
        <v>310</v>
      </c>
      <c r="B5" s="254">
        <v>1</v>
      </c>
      <c r="C5" s="254">
        <v>1</v>
      </c>
      <c r="D5" s="255">
        <v>1</v>
      </c>
    </row>
    <row r="7" spans="1:4" x14ac:dyDescent="0.3">
      <c r="A7" s="357" t="s">
        <v>311</v>
      </c>
      <c r="B7" s="357"/>
      <c r="C7" s="357"/>
    </row>
    <row r="8" spans="1:4" x14ac:dyDescent="0.3">
      <c r="A8" s="168"/>
      <c r="B8" s="251">
        <v>2022</v>
      </c>
      <c r="C8" s="251">
        <v>2023</v>
      </c>
    </row>
    <row r="9" spans="1:4" x14ac:dyDescent="0.3">
      <c r="A9" s="252" t="s">
        <v>312</v>
      </c>
      <c r="B9" s="256">
        <v>41</v>
      </c>
      <c r="C9" s="251">
        <v>49</v>
      </c>
    </row>
    <row r="10" spans="1:4" x14ac:dyDescent="0.3">
      <c r="A10" s="257" t="s">
        <v>313</v>
      </c>
      <c r="B10" s="258">
        <v>26</v>
      </c>
      <c r="C10" s="259">
        <v>25</v>
      </c>
    </row>
    <row r="11" spans="1:4" x14ac:dyDescent="0.3">
      <c r="A11" s="260" t="s">
        <v>317</v>
      </c>
      <c r="B11" s="261">
        <v>11</v>
      </c>
      <c r="C11" s="262">
        <v>13</v>
      </c>
    </row>
    <row r="12" spans="1:4" x14ac:dyDescent="0.3">
      <c r="A12" s="260" t="s">
        <v>316</v>
      </c>
      <c r="B12" s="261">
        <v>6</v>
      </c>
      <c r="C12" s="262">
        <v>4</v>
      </c>
    </row>
    <row r="13" spans="1:4" x14ac:dyDescent="0.3">
      <c r="A13" s="260" t="s">
        <v>314</v>
      </c>
      <c r="B13" s="261">
        <v>2</v>
      </c>
      <c r="C13" s="262">
        <v>2</v>
      </c>
    </row>
    <row r="14" spans="1:4" x14ac:dyDescent="0.3">
      <c r="A14" s="260" t="s">
        <v>315</v>
      </c>
      <c r="B14" s="261">
        <v>2</v>
      </c>
      <c r="C14" s="262">
        <v>1</v>
      </c>
    </row>
    <row r="15" spans="1:4" x14ac:dyDescent="0.3">
      <c r="A15" s="260" t="s">
        <v>318</v>
      </c>
      <c r="B15" s="261">
        <v>1</v>
      </c>
      <c r="C15" s="262">
        <v>2</v>
      </c>
    </row>
    <row r="16" spans="1:4" x14ac:dyDescent="0.3">
      <c r="A16" s="260" t="s">
        <v>319</v>
      </c>
      <c r="B16" s="261"/>
      <c r="C16" s="262">
        <v>2</v>
      </c>
    </row>
    <row r="17" spans="1:3" x14ac:dyDescent="0.3">
      <c r="A17" s="260" t="s">
        <v>320</v>
      </c>
      <c r="B17" s="261"/>
      <c r="C17" s="262">
        <v>1</v>
      </c>
    </row>
    <row r="18" spans="1:3" x14ac:dyDescent="0.3">
      <c r="A18" s="260" t="s">
        <v>220</v>
      </c>
      <c r="B18" s="261">
        <v>4</v>
      </c>
      <c r="C18" s="262">
        <v>0</v>
      </c>
    </row>
    <row r="20" spans="1:3" x14ac:dyDescent="0.3">
      <c r="A20" s="358" t="s">
        <v>438</v>
      </c>
      <c r="B20" s="358">
        <v>2023</v>
      </c>
      <c r="C20" s="358"/>
    </row>
    <row r="21" spans="1:3" x14ac:dyDescent="0.3">
      <c r="A21" s="263"/>
      <c r="B21" s="251">
        <v>2023</v>
      </c>
    </row>
    <row r="22" spans="1:3" x14ac:dyDescent="0.3">
      <c r="A22" s="260" t="s">
        <v>321</v>
      </c>
      <c r="B22" s="253">
        <v>1</v>
      </c>
    </row>
    <row r="23" spans="1:3" x14ac:dyDescent="0.3">
      <c r="A23" s="260" t="s">
        <v>322</v>
      </c>
      <c r="B23" s="253">
        <v>1</v>
      </c>
    </row>
    <row r="24" spans="1:3" x14ac:dyDescent="0.3">
      <c r="A24" s="260" t="s">
        <v>323</v>
      </c>
      <c r="B24" s="253">
        <v>2</v>
      </c>
    </row>
    <row r="26" spans="1:3" x14ac:dyDescent="0.3">
      <c r="A26" s="358" t="s">
        <v>437</v>
      </c>
      <c r="B26" s="358">
        <v>2023</v>
      </c>
      <c r="C26" s="358"/>
    </row>
    <row r="27" spans="1:3" x14ac:dyDescent="0.3">
      <c r="A27" s="263"/>
      <c r="B27" s="251">
        <v>2023</v>
      </c>
    </row>
    <row r="28" spans="1:3" x14ac:dyDescent="0.3">
      <c r="A28" s="260" t="s">
        <v>321</v>
      </c>
      <c r="B28" s="253">
        <v>0</v>
      </c>
    </row>
    <row r="29" spans="1:3" x14ac:dyDescent="0.3">
      <c r="A29" s="260" t="s">
        <v>322</v>
      </c>
      <c r="B29" s="253">
        <v>1</v>
      </c>
    </row>
    <row r="30" spans="1:3" x14ac:dyDescent="0.3">
      <c r="A30" s="260" t="s">
        <v>323</v>
      </c>
      <c r="B30" s="253">
        <v>0</v>
      </c>
    </row>
    <row r="32" spans="1:3" x14ac:dyDescent="0.3">
      <c r="A32" s="358" t="s">
        <v>439</v>
      </c>
      <c r="B32" s="358">
        <v>2023</v>
      </c>
      <c r="C32" s="358"/>
    </row>
    <row r="33" spans="1:3" x14ac:dyDescent="0.3">
      <c r="A33" s="263"/>
      <c r="B33" s="251">
        <v>2023</v>
      </c>
    </row>
    <row r="34" spans="1:3" x14ac:dyDescent="0.3">
      <c r="A34" s="260" t="s">
        <v>321</v>
      </c>
      <c r="B34" s="253">
        <v>0</v>
      </c>
    </row>
    <row r="35" spans="1:3" x14ac:dyDescent="0.3">
      <c r="A35" s="260" t="s">
        <v>322</v>
      </c>
      <c r="B35" s="253">
        <v>0</v>
      </c>
    </row>
    <row r="36" spans="1:3" x14ac:dyDescent="0.3">
      <c r="A36" s="260" t="s">
        <v>323</v>
      </c>
      <c r="B36" s="253">
        <v>2</v>
      </c>
    </row>
    <row r="38" spans="1:3" x14ac:dyDescent="0.3">
      <c r="A38" s="357" t="s">
        <v>324</v>
      </c>
      <c r="B38" s="357"/>
      <c r="C38" s="357"/>
    </row>
    <row r="39" spans="1:3" ht="14" customHeight="1" x14ac:dyDescent="0.3">
      <c r="B39" s="356">
        <v>2023</v>
      </c>
      <c r="C39" s="356"/>
    </row>
    <row r="40" spans="1:3" ht="26" x14ac:dyDescent="0.3">
      <c r="B40" s="264" t="s">
        <v>93</v>
      </c>
      <c r="C40" s="196" t="s">
        <v>94</v>
      </c>
    </row>
    <row r="41" spans="1:3" ht="39" x14ac:dyDescent="0.3">
      <c r="A41" s="265" t="s">
        <v>34</v>
      </c>
      <c r="B41" s="266" t="s">
        <v>325</v>
      </c>
      <c r="C41" s="266" t="s">
        <v>326</v>
      </c>
    </row>
    <row r="42" spans="1:3" x14ac:dyDescent="0.3">
      <c r="A42" s="374" t="s">
        <v>465</v>
      </c>
      <c r="B42" s="287">
        <v>48900</v>
      </c>
      <c r="C42" s="287">
        <v>5500</v>
      </c>
    </row>
    <row r="43" spans="1:3" ht="21.65" customHeight="1" x14ac:dyDescent="0.3">
      <c r="A43" s="265" t="s">
        <v>327</v>
      </c>
      <c r="B43" s="340" t="s">
        <v>326</v>
      </c>
      <c r="C43" s="342"/>
    </row>
  </sheetData>
  <sheetProtection sheet="1" objects="1" scenarios="1"/>
  <mergeCells count="7">
    <mergeCell ref="B39:C39"/>
    <mergeCell ref="B43:C43"/>
    <mergeCell ref="A7:C7"/>
    <mergeCell ref="A20:C20"/>
    <mergeCell ref="A26:C26"/>
    <mergeCell ref="A38:C38"/>
    <mergeCell ref="A32:C32"/>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election activeCell="H17" sqref="H17"/>
    </sheetView>
  </sheetViews>
  <sheetFormatPr baseColWidth="10" defaultColWidth="11.453125" defaultRowHeight="13" x14ac:dyDescent="0.3"/>
  <cols>
    <col min="1" max="1" width="70.1796875" style="7" customWidth="1"/>
    <col min="2" max="2" width="68.453125" style="7" customWidth="1"/>
    <col min="3" max="16384" width="11.453125" style="7"/>
  </cols>
  <sheetData>
    <row r="1" spans="1:2" ht="13.5" thickBot="1" x14ac:dyDescent="0.35"/>
    <row r="2" spans="1:2" ht="13.5" thickBot="1" x14ac:dyDescent="0.35">
      <c r="A2" s="268" t="s">
        <v>328</v>
      </c>
      <c r="B2" s="269" t="s">
        <v>329</v>
      </c>
    </row>
    <row r="3" spans="1:2" x14ac:dyDescent="0.3">
      <c r="A3" s="3" t="s">
        <v>330</v>
      </c>
      <c r="B3" s="4"/>
    </row>
    <row r="4" spans="1:2" ht="26" x14ac:dyDescent="0.3">
      <c r="A4" s="270" t="s">
        <v>332</v>
      </c>
      <c r="B4" s="248" t="s">
        <v>331</v>
      </c>
    </row>
    <row r="5" spans="1:2" x14ac:dyDescent="0.3">
      <c r="A5" s="5" t="s">
        <v>333</v>
      </c>
      <c r="B5" s="6"/>
    </row>
    <row r="6" spans="1:2" x14ac:dyDescent="0.3">
      <c r="A6" s="270" t="s">
        <v>335</v>
      </c>
      <c r="B6" s="248" t="s">
        <v>334</v>
      </c>
    </row>
    <row r="7" spans="1:2" x14ac:dyDescent="0.3">
      <c r="A7" s="5" t="s">
        <v>336</v>
      </c>
      <c r="B7" s="6"/>
    </row>
    <row r="8" spans="1:2" x14ac:dyDescent="0.3">
      <c r="A8" s="270" t="s">
        <v>338</v>
      </c>
      <c r="B8" s="248" t="s">
        <v>337</v>
      </c>
    </row>
    <row r="9" spans="1:2" ht="39" x14ac:dyDescent="0.3">
      <c r="A9" s="270" t="s">
        <v>339</v>
      </c>
      <c r="B9" s="248" t="s">
        <v>334</v>
      </c>
    </row>
    <row r="10" spans="1:2" x14ac:dyDescent="0.3">
      <c r="A10" s="5" t="s">
        <v>340</v>
      </c>
      <c r="B10" s="6"/>
    </row>
    <row r="11" spans="1:2" ht="26" x14ac:dyDescent="0.3">
      <c r="A11" s="270" t="s">
        <v>341</v>
      </c>
      <c r="B11" s="248" t="s">
        <v>342</v>
      </c>
    </row>
    <row r="12" spans="1:2" x14ac:dyDescent="0.3">
      <c r="A12" s="5" t="s">
        <v>343</v>
      </c>
      <c r="B12" s="6"/>
    </row>
    <row r="13" spans="1:2" x14ac:dyDescent="0.3">
      <c r="A13" s="270" t="s">
        <v>345</v>
      </c>
      <c r="B13" s="248" t="s">
        <v>344</v>
      </c>
    </row>
    <row r="14" spans="1:2" x14ac:dyDescent="0.3">
      <c r="A14" s="5" t="s">
        <v>346</v>
      </c>
      <c r="B14" s="6"/>
    </row>
    <row r="15" spans="1:2" x14ac:dyDescent="0.3">
      <c r="A15" s="270" t="s">
        <v>347</v>
      </c>
      <c r="B15" s="248" t="s">
        <v>334</v>
      </c>
    </row>
    <row r="16" spans="1:2" x14ac:dyDescent="0.3">
      <c r="A16" s="5" t="s">
        <v>348</v>
      </c>
      <c r="B16" s="6"/>
    </row>
    <row r="17" spans="1:2" ht="26" x14ac:dyDescent="0.3">
      <c r="A17" s="270" t="s">
        <v>350</v>
      </c>
      <c r="B17" s="248" t="s">
        <v>349</v>
      </c>
    </row>
    <row r="18" spans="1:2" ht="15" customHeight="1" x14ac:dyDescent="0.3">
      <c r="A18" s="5" t="s">
        <v>351</v>
      </c>
      <c r="B18" s="6"/>
    </row>
    <row r="19" spans="1:2" ht="26" x14ac:dyDescent="0.3">
      <c r="A19" s="270" t="s">
        <v>353</v>
      </c>
      <c r="B19" s="248" t="s">
        <v>352</v>
      </c>
    </row>
    <row r="20" spans="1:2" x14ac:dyDescent="0.3">
      <c r="A20" s="5" t="s">
        <v>354</v>
      </c>
      <c r="B20" s="6"/>
    </row>
    <row r="21" spans="1:2" ht="26.5" thickBot="1" x14ac:dyDescent="0.35">
      <c r="A21" s="271" t="s">
        <v>355</v>
      </c>
      <c r="B21" s="249" t="s">
        <v>352</v>
      </c>
    </row>
  </sheetData>
  <sheetProtection sheet="1" objects="1" scenarios="1"/>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B26" sqref="B26"/>
    </sheetView>
  </sheetViews>
  <sheetFormatPr baseColWidth="10" defaultColWidth="11.453125" defaultRowHeight="10.5" x14ac:dyDescent="0.25"/>
  <cols>
    <col min="1" max="1" width="22.453125" style="1" customWidth="1"/>
    <col min="2" max="2" width="40.54296875" style="1" customWidth="1"/>
    <col min="3" max="3" width="13.81640625" style="1" customWidth="1"/>
    <col min="4" max="4" width="13.54296875" style="1" customWidth="1"/>
    <col min="5" max="6" width="11.453125" style="1"/>
    <col min="7" max="7" width="13.54296875" style="1" customWidth="1"/>
    <col min="8" max="16384" width="11.453125" style="1"/>
  </cols>
  <sheetData>
    <row r="1" spans="1:7" ht="11" thickBot="1" x14ac:dyDescent="0.3"/>
    <row r="2" spans="1:7" ht="13.5" thickBot="1" x14ac:dyDescent="0.3">
      <c r="A2" s="289" t="s">
        <v>108</v>
      </c>
      <c r="B2" s="289" t="s">
        <v>356</v>
      </c>
      <c r="C2" s="2" t="s">
        <v>474</v>
      </c>
      <c r="D2" s="2" t="s">
        <v>475</v>
      </c>
      <c r="E2" s="2" t="s">
        <v>357</v>
      </c>
      <c r="F2" s="2" t="s">
        <v>109</v>
      </c>
      <c r="G2" s="2" t="s">
        <v>358</v>
      </c>
    </row>
    <row r="3" spans="1:7" x14ac:dyDescent="0.25">
      <c r="A3" s="359" t="s">
        <v>359</v>
      </c>
      <c r="B3" s="291" t="s">
        <v>122</v>
      </c>
      <c r="C3" s="297" t="s">
        <v>466</v>
      </c>
      <c r="D3" s="297" t="s">
        <v>466</v>
      </c>
      <c r="E3" s="297">
        <v>3131478</v>
      </c>
      <c r="F3" s="297" t="s">
        <v>71</v>
      </c>
      <c r="G3" s="304" t="s">
        <v>72</v>
      </c>
    </row>
    <row r="4" spans="1:7" x14ac:dyDescent="0.25">
      <c r="A4" s="360"/>
      <c r="B4" s="292" t="s">
        <v>360</v>
      </c>
      <c r="C4" s="298">
        <v>32</v>
      </c>
      <c r="D4" s="298">
        <v>74</v>
      </c>
      <c r="E4" s="298">
        <v>90</v>
      </c>
      <c r="F4" s="298" t="s">
        <v>361</v>
      </c>
      <c r="G4" s="305" t="s">
        <v>73</v>
      </c>
    </row>
    <row r="5" spans="1:7" ht="11" thickBot="1" x14ac:dyDescent="0.3">
      <c r="A5" s="361"/>
      <c r="B5" s="293" t="s">
        <v>362</v>
      </c>
      <c r="C5" s="299">
        <v>86.3</v>
      </c>
      <c r="D5" s="299">
        <v>87</v>
      </c>
      <c r="E5" s="299">
        <v>99</v>
      </c>
      <c r="F5" s="299" t="s">
        <v>1</v>
      </c>
      <c r="G5" s="306" t="s">
        <v>74</v>
      </c>
    </row>
    <row r="6" spans="1:7" x14ac:dyDescent="0.25">
      <c r="A6" s="360" t="s">
        <v>363</v>
      </c>
      <c r="B6" s="291" t="s">
        <v>364</v>
      </c>
      <c r="C6" s="297">
        <v>29</v>
      </c>
      <c r="D6" s="297">
        <v>29</v>
      </c>
      <c r="E6" s="297">
        <v>28</v>
      </c>
      <c r="F6" s="297" t="s">
        <v>1</v>
      </c>
      <c r="G6" s="304" t="s">
        <v>75</v>
      </c>
    </row>
    <row r="7" spans="1:7" x14ac:dyDescent="0.25">
      <c r="A7" s="360"/>
      <c r="B7" s="292" t="s">
        <v>365</v>
      </c>
      <c r="C7" s="298">
        <v>0</v>
      </c>
      <c r="D7" s="298">
        <v>0</v>
      </c>
      <c r="E7" s="298">
        <v>0</v>
      </c>
      <c r="F7" s="298"/>
      <c r="G7" s="305" t="s">
        <v>76</v>
      </c>
    </row>
    <row r="8" spans="1:7" ht="11" thickBot="1" x14ac:dyDescent="0.3">
      <c r="A8" s="361"/>
      <c r="B8" s="294" t="s">
        <v>366</v>
      </c>
      <c r="C8" s="300">
        <v>0</v>
      </c>
      <c r="D8" s="300">
        <v>0</v>
      </c>
      <c r="E8" s="300">
        <v>0</v>
      </c>
      <c r="F8" s="300"/>
      <c r="G8" s="307"/>
    </row>
    <row r="9" spans="1:7" ht="10.5" customHeight="1" x14ac:dyDescent="0.25">
      <c r="A9" s="359" t="s">
        <v>367</v>
      </c>
      <c r="B9" s="295" t="s">
        <v>368</v>
      </c>
      <c r="C9" s="364" t="s">
        <v>369</v>
      </c>
      <c r="D9" s="364" t="s">
        <v>369</v>
      </c>
      <c r="E9" s="364" t="s">
        <v>369</v>
      </c>
      <c r="F9" s="364"/>
      <c r="G9" s="367" t="s">
        <v>77</v>
      </c>
    </row>
    <row r="10" spans="1:7" ht="10.5" customHeight="1" thickBot="1" x14ac:dyDescent="0.3">
      <c r="A10" s="360"/>
      <c r="B10" s="292" t="s">
        <v>370</v>
      </c>
      <c r="C10" s="365"/>
      <c r="D10" s="365"/>
      <c r="E10" s="366"/>
      <c r="F10" s="366"/>
      <c r="G10" s="368"/>
    </row>
    <row r="11" spans="1:7" ht="21.5" thickBot="1" x14ac:dyDescent="0.3">
      <c r="A11" s="361"/>
      <c r="B11" s="293" t="s">
        <v>371</v>
      </c>
      <c r="C11" s="301" t="s">
        <v>468</v>
      </c>
      <c r="D11" s="301" t="s">
        <v>467</v>
      </c>
      <c r="E11" s="299" t="s">
        <v>372</v>
      </c>
      <c r="F11" s="293"/>
      <c r="G11" s="306" t="s">
        <v>78</v>
      </c>
    </row>
    <row r="12" spans="1:7" ht="10.5" customHeight="1" x14ac:dyDescent="0.25">
      <c r="A12" s="359" t="s">
        <v>373</v>
      </c>
      <c r="B12" s="291" t="s">
        <v>374</v>
      </c>
      <c r="C12" s="369" t="s">
        <v>369</v>
      </c>
      <c r="D12" s="369" t="s">
        <v>369</v>
      </c>
      <c r="E12" s="369" t="s">
        <v>369</v>
      </c>
      <c r="F12" s="369"/>
      <c r="G12" s="370" t="s">
        <v>79</v>
      </c>
    </row>
    <row r="13" spans="1:7" ht="11" customHeight="1" x14ac:dyDescent="0.25">
      <c r="A13" s="360"/>
      <c r="B13" s="292" t="s">
        <v>375</v>
      </c>
      <c r="C13" s="362"/>
      <c r="D13" s="362"/>
      <c r="E13" s="362"/>
      <c r="F13" s="362"/>
      <c r="G13" s="363"/>
    </row>
    <row r="14" spans="1:7" ht="10.5" customHeight="1" x14ac:dyDescent="0.25">
      <c r="A14" s="360"/>
      <c r="B14" s="292" t="s">
        <v>376</v>
      </c>
      <c r="C14" s="362" t="s">
        <v>369</v>
      </c>
      <c r="D14" s="362" t="s">
        <v>369</v>
      </c>
      <c r="E14" s="362" t="s">
        <v>369</v>
      </c>
      <c r="F14" s="362"/>
      <c r="G14" s="363" t="s">
        <v>80</v>
      </c>
    </row>
    <row r="15" spans="1:7" ht="10.5" customHeight="1" x14ac:dyDescent="0.25">
      <c r="A15" s="360"/>
      <c r="B15" s="292" t="s">
        <v>377</v>
      </c>
      <c r="C15" s="362"/>
      <c r="D15" s="362"/>
      <c r="E15" s="362"/>
      <c r="F15" s="362"/>
      <c r="G15" s="363"/>
    </row>
    <row r="16" spans="1:7" x14ac:dyDescent="0.25">
      <c r="A16" s="360"/>
      <c r="B16" s="292" t="s">
        <v>378</v>
      </c>
      <c r="C16" s="298">
        <v>2</v>
      </c>
      <c r="D16" s="298">
        <v>4</v>
      </c>
      <c r="E16" s="298">
        <v>3</v>
      </c>
      <c r="F16" s="292"/>
      <c r="G16" s="305" t="s">
        <v>81</v>
      </c>
    </row>
    <row r="17" spans="1:7" x14ac:dyDescent="0.25">
      <c r="A17" s="360"/>
      <c r="B17" s="292" t="s">
        <v>379</v>
      </c>
      <c r="C17" s="298" t="s">
        <v>380</v>
      </c>
      <c r="D17" s="298" t="s">
        <v>380</v>
      </c>
      <c r="E17" s="298" t="s">
        <v>380</v>
      </c>
      <c r="F17" s="292"/>
      <c r="G17" s="305"/>
    </row>
    <row r="18" spans="1:7" ht="21.5" thickBot="1" x14ac:dyDescent="0.3">
      <c r="A18" s="361"/>
      <c r="B18" s="293" t="s">
        <v>381</v>
      </c>
      <c r="C18" s="299" t="s">
        <v>369</v>
      </c>
      <c r="D18" s="299" t="s">
        <v>369</v>
      </c>
      <c r="E18" s="299" t="s">
        <v>369</v>
      </c>
      <c r="F18" s="293"/>
      <c r="G18" s="306" t="s">
        <v>82</v>
      </c>
    </row>
    <row r="19" spans="1:7" ht="23" x14ac:dyDescent="0.25">
      <c r="A19" s="359" t="s">
        <v>382</v>
      </c>
      <c r="B19" s="291" t="s">
        <v>479</v>
      </c>
      <c r="C19" s="297" t="s">
        <v>383</v>
      </c>
      <c r="D19" s="297" t="s">
        <v>383</v>
      </c>
      <c r="E19" s="297" t="s">
        <v>383</v>
      </c>
      <c r="F19" s="297"/>
      <c r="G19" s="304" t="s">
        <v>83</v>
      </c>
    </row>
    <row r="20" spans="1:7" ht="26.5" customHeight="1" thickBot="1" x14ac:dyDescent="0.3">
      <c r="A20" s="361"/>
      <c r="B20" s="294" t="s">
        <v>384</v>
      </c>
      <c r="C20" s="300" t="s">
        <v>470</v>
      </c>
      <c r="D20" s="300" t="s">
        <v>469</v>
      </c>
      <c r="E20" s="300" t="s">
        <v>385</v>
      </c>
      <c r="F20" s="300"/>
      <c r="G20" s="307" t="s">
        <v>84</v>
      </c>
    </row>
    <row r="21" spans="1:7" ht="65.5" customHeight="1" thickBot="1" x14ac:dyDescent="0.3">
      <c r="A21" s="290" t="s">
        <v>386</v>
      </c>
      <c r="B21" s="296" t="s">
        <v>387</v>
      </c>
      <c r="C21" s="302" t="s">
        <v>471</v>
      </c>
      <c r="D21" s="302" t="s">
        <v>472</v>
      </c>
      <c r="E21" s="302" t="s">
        <v>388</v>
      </c>
      <c r="F21" s="302"/>
      <c r="G21" s="308" t="s">
        <v>85</v>
      </c>
    </row>
    <row r="22" spans="1:7" ht="21" x14ac:dyDescent="0.25">
      <c r="A22" s="359" t="s">
        <v>389</v>
      </c>
      <c r="B22" s="291" t="s">
        <v>390</v>
      </c>
      <c r="C22" s="297" t="s">
        <v>369</v>
      </c>
      <c r="D22" s="297" t="s">
        <v>369</v>
      </c>
      <c r="E22" s="297">
        <v>0</v>
      </c>
      <c r="F22" s="297"/>
      <c r="G22" s="304" t="s">
        <v>86</v>
      </c>
    </row>
    <row r="23" spans="1:7" ht="21" x14ac:dyDescent="0.25">
      <c r="A23" s="360"/>
      <c r="B23" s="292" t="s">
        <v>478</v>
      </c>
      <c r="C23" s="303" t="s">
        <v>476</v>
      </c>
      <c r="D23" s="303" t="s">
        <v>477</v>
      </c>
      <c r="E23" s="298" t="s">
        <v>87</v>
      </c>
      <c r="F23" s="298" t="s">
        <v>391</v>
      </c>
      <c r="G23" s="305" t="s">
        <v>88</v>
      </c>
    </row>
    <row r="24" spans="1:7" ht="26.5" customHeight="1" thickBot="1" x14ac:dyDescent="0.3">
      <c r="A24" s="361"/>
      <c r="B24" s="294" t="s">
        <v>392</v>
      </c>
      <c r="C24" s="300" t="s">
        <v>473</v>
      </c>
      <c r="D24" s="300" t="s">
        <v>473</v>
      </c>
      <c r="E24" s="300" t="s">
        <v>393</v>
      </c>
      <c r="F24" s="300"/>
      <c r="G24" s="307" t="s">
        <v>89</v>
      </c>
    </row>
    <row r="26" spans="1:7" x14ac:dyDescent="0.25">
      <c r="B26" s="288" t="s">
        <v>480</v>
      </c>
    </row>
  </sheetData>
  <sheetProtection sheet="1" objects="1" scenarios="1"/>
  <mergeCells count="21">
    <mergeCell ref="C12:C13"/>
    <mergeCell ref="D12:D13"/>
    <mergeCell ref="E12:E13"/>
    <mergeCell ref="G12:G13"/>
    <mergeCell ref="F12:F13"/>
    <mergeCell ref="C9:C10"/>
    <mergeCell ref="D9:D10"/>
    <mergeCell ref="E9:E10"/>
    <mergeCell ref="F9:F10"/>
    <mergeCell ref="G9:G10"/>
    <mergeCell ref="C14:C15"/>
    <mergeCell ref="D14:D15"/>
    <mergeCell ref="E14:E15"/>
    <mergeCell ref="F14:F15"/>
    <mergeCell ref="G14:G15"/>
    <mergeCell ref="A9:A11"/>
    <mergeCell ref="A3:A5"/>
    <mergeCell ref="A6:A8"/>
    <mergeCell ref="A19:A20"/>
    <mergeCell ref="A22:A24"/>
    <mergeCell ref="A12:A18"/>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21"/>
  <sheetViews>
    <sheetView topLeftCell="A3" workbookViewId="0">
      <selection activeCell="A3" sqref="A3"/>
    </sheetView>
  </sheetViews>
  <sheetFormatPr baseColWidth="10" defaultColWidth="11.453125" defaultRowHeight="13" x14ac:dyDescent="0.3"/>
  <cols>
    <col min="1" max="1" width="29.54296875" style="7" customWidth="1"/>
    <col min="2" max="2" width="32" style="7" customWidth="1"/>
    <col min="3" max="4" width="9.453125" style="7" bestFit="1" customWidth="1"/>
    <col min="5" max="16384" width="11.453125" style="7"/>
  </cols>
  <sheetData>
    <row r="2" spans="1:4" ht="13.5" thickBot="1" x14ac:dyDescent="0.35">
      <c r="A2" s="2" t="s">
        <v>356</v>
      </c>
      <c r="B2" s="2" t="s">
        <v>109</v>
      </c>
      <c r="C2" s="2">
        <v>2022</v>
      </c>
      <c r="D2" s="2">
        <v>2023</v>
      </c>
    </row>
    <row r="3" spans="1:4" ht="22.5" customHeight="1" x14ac:dyDescent="0.3">
      <c r="A3" s="286" t="s">
        <v>307</v>
      </c>
      <c r="B3" s="272"/>
      <c r="C3" s="272"/>
      <c r="D3" s="273"/>
    </row>
    <row r="4" spans="1:4" ht="26" x14ac:dyDescent="0.3">
      <c r="A4" s="274" t="s">
        <v>394</v>
      </c>
      <c r="B4" s="190" t="s">
        <v>395</v>
      </c>
      <c r="C4" s="178">
        <v>66</v>
      </c>
      <c r="D4" s="275" t="s">
        <v>396</v>
      </c>
    </row>
    <row r="5" spans="1:4" ht="26" x14ac:dyDescent="0.3">
      <c r="A5" s="276"/>
      <c r="B5" s="190" t="s">
        <v>397</v>
      </c>
      <c r="C5" s="178">
        <v>76</v>
      </c>
      <c r="D5" s="275" t="s">
        <v>398</v>
      </c>
    </row>
    <row r="6" spans="1:4" ht="26" x14ac:dyDescent="0.3">
      <c r="A6" s="276"/>
      <c r="B6" s="190" t="s">
        <v>399</v>
      </c>
      <c r="C6" s="178">
        <v>8728</v>
      </c>
      <c r="D6" s="275" t="s">
        <v>400</v>
      </c>
    </row>
    <row r="7" spans="1:4" ht="26" x14ac:dyDescent="0.3">
      <c r="A7" s="277"/>
      <c r="B7" s="190" t="s">
        <v>401</v>
      </c>
      <c r="C7" s="178">
        <v>8933</v>
      </c>
      <c r="D7" s="275" t="s">
        <v>402</v>
      </c>
    </row>
    <row r="8" spans="1:4" ht="26" x14ac:dyDescent="0.3">
      <c r="A8" s="278" t="s">
        <v>403</v>
      </c>
      <c r="B8" s="190" t="s">
        <v>403</v>
      </c>
      <c r="C8" s="178" t="s">
        <v>404</v>
      </c>
      <c r="D8" s="275" t="s">
        <v>404</v>
      </c>
    </row>
    <row r="9" spans="1:4" x14ac:dyDescent="0.3">
      <c r="A9" s="278" t="s">
        <v>405</v>
      </c>
      <c r="B9" s="190" t="s">
        <v>406</v>
      </c>
      <c r="C9" s="178">
        <v>505</v>
      </c>
      <c r="D9" s="275" t="s">
        <v>90</v>
      </c>
    </row>
    <row r="10" spans="1:4" ht="26" x14ac:dyDescent="0.3">
      <c r="A10" s="278" t="s">
        <v>407</v>
      </c>
      <c r="B10" s="190" t="s">
        <v>408</v>
      </c>
      <c r="C10" s="178">
        <v>0</v>
      </c>
      <c r="D10" s="275" t="s">
        <v>91</v>
      </c>
    </row>
    <row r="11" spans="1:4" ht="65" x14ac:dyDescent="0.3">
      <c r="A11" s="278" t="s">
        <v>409</v>
      </c>
      <c r="B11" s="190" t="s">
        <v>410</v>
      </c>
      <c r="C11" s="182" t="s">
        <v>411</v>
      </c>
      <c r="D11" s="279" t="s">
        <v>412</v>
      </c>
    </row>
    <row r="12" spans="1:4" ht="26" x14ac:dyDescent="0.3">
      <c r="A12" s="278" t="s">
        <v>413</v>
      </c>
      <c r="B12" s="190" t="s">
        <v>414</v>
      </c>
      <c r="C12" s="182">
        <v>5.1999999999999998E-2</v>
      </c>
      <c r="D12" s="280" t="s">
        <v>415</v>
      </c>
    </row>
    <row r="13" spans="1:4" ht="52" x14ac:dyDescent="0.3">
      <c r="A13" s="278" t="s">
        <v>416</v>
      </c>
      <c r="B13" s="190" t="s">
        <v>417</v>
      </c>
      <c r="C13" s="178" t="s">
        <v>418</v>
      </c>
      <c r="D13" s="275" t="s">
        <v>419</v>
      </c>
    </row>
    <row r="14" spans="1:4" ht="26" x14ac:dyDescent="0.3">
      <c r="A14" s="278" t="s">
        <v>420</v>
      </c>
      <c r="B14" s="190" t="s">
        <v>421</v>
      </c>
      <c r="C14" s="178">
        <v>604</v>
      </c>
      <c r="D14" s="275" t="s">
        <v>92</v>
      </c>
    </row>
    <row r="15" spans="1:4" ht="26.5" thickBot="1" x14ac:dyDescent="0.35">
      <c r="A15" s="281" t="s">
        <v>422</v>
      </c>
      <c r="B15" s="188" t="s">
        <v>423</v>
      </c>
      <c r="C15" s="191">
        <v>3647</v>
      </c>
      <c r="D15" s="282">
        <v>3699</v>
      </c>
    </row>
    <row r="16" spans="1:4" ht="16.25" customHeight="1" thickBot="1" x14ac:dyDescent="0.35">
      <c r="A16" s="371" t="s">
        <v>424</v>
      </c>
      <c r="B16" s="372"/>
      <c r="C16" s="372"/>
      <c r="D16" s="373"/>
    </row>
    <row r="17" spans="1:4" ht="52" x14ac:dyDescent="0.3">
      <c r="A17" s="283" t="s">
        <v>425</v>
      </c>
      <c r="B17" s="170" t="s">
        <v>426</v>
      </c>
      <c r="C17" s="284" t="s">
        <v>427</v>
      </c>
      <c r="D17" s="285" t="s">
        <v>427</v>
      </c>
    </row>
    <row r="18" spans="1:4" ht="91" x14ac:dyDescent="0.3">
      <c r="A18" s="278" t="s">
        <v>428</v>
      </c>
      <c r="B18" s="190" t="s">
        <v>429</v>
      </c>
      <c r="C18" s="178" t="s">
        <v>427</v>
      </c>
      <c r="D18" s="275" t="s">
        <v>427</v>
      </c>
    </row>
    <row r="19" spans="1:4" ht="26" x14ac:dyDescent="0.3">
      <c r="A19" s="278" t="s">
        <v>430</v>
      </c>
      <c r="B19" s="190" t="s">
        <v>431</v>
      </c>
      <c r="C19" s="178" t="s">
        <v>418</v>
      </c>
      <c r="D19" s="275" t="s">
        <v>419</v>
      </c>
    </row>
    <row r="20" spans="1:4" ht="52" x14ac:dyDescent="0.3">
      <c r="A20" s="278" t="s">
        <v>432</v>
      </c>
      <c r="B20" s="190" t="s">
        <v>433</v>
      </c>
      <c r="C20" s="229">
        <v>0.5</v>
      </c>
      <c r="D20" s="280" t="s">
        <v>434</v>
      </c>
    </row>
    <row r="21" spans="1:4" ht="52.5" thickBot="1" x14ac:dyDescent="0.35">
      <c r="A21" s="281" t="s">
        <v>435</v>
      </c>
      <c r="B21" s="188" t="s">
        <v>436</v>
      </c>
      <c r="C21" s="191" t="s">
        <v>427</v>
      </c>
      <c r="D21" s="282" t="s">
        <v>427</v>
      </c>
    </row>
  </sheetData>
  <sheetProtection sheet="1" objects="1" scenarios="1"/>
  <mergeCells count="1">
    <mergeCell ref="A16:D16"/>
  </mergeCells>
  <pageMargins left="0.7" right="0.7" top="0.75" bottom="0.75" header="0.3" footer="0.3"/>
  <pageSetup paperSize="9" orientation="portrait" r:id="rId1"/>
  <headerFooter>
    <oddHeader>&amp;L&amp;"Calibri"&amp;10&amp;K008000&amp;1#</oddHeader>
    <oddFooter>&amp;C&amp;1#&amp;"Calibri"&amp;10&amp;K008000{THALES GROUP LIMITED DISTRIBUTION}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8</vt:i4>
      </vt:variant>
    </vt:vector>
  </HeadingPairs>
  <TitlesOfParts>
    <vt:vector size="8" baseType="lpstr">
      <vt:lpstr>Env. Indicators</vt:lpstr>
      <vt:lpstr>H&amp;S Indicators</vt:lpstr>
      <vt:lpstr>NFRD Indicators</vt:lpstr>
      <vt:lpstr>HR</vt:lpstr>
      <vt:lpstr>Governance</vt:lpstr>
      <vt:lpstr>TCFD</vt:lpstr>
      <vt:lpstr>SASB</vt:lpstr>
      <vt:lpstr>SFDR</vt:lpstr>
    </vt:vector>
  </TitlesOfParts>
  <Company>Thales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THALES SA</dc:creator>
  <cp:lastModifiedBy>Josephine VILLEMIN</cp:lastModifiedBy>
  <dcterms:created xsi:type="dcterms:W3CDTF">2023-03-24T13:06:44Z</dcterms:created>
  <dcterms:modified xsi:type="dcterms:W3CDTF">2024-06-07T12:55:29Z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f3970a7-9045-4e66-851b-0f6441328e62_Enabled">
    <vt:lpwstr>true</vt:lpwstr>
  </property>
  <property fmtid="{D5CDD505-2E9C-101B-9397-08002B2CF9AE}" pid="3" name="MSIP_Label_ff3970a7-9045-4e66-851b-0f6441328e62_SetDate">
    <vt:lpwstr>2024-06-07T12:54:22Z</vt:lpwstr>
  </property>
  <property fmtid="{D5CDD505-2E9C-101B-9397-08002B2CF9AE}" pid="4" name="MSIP_Label_ff3970a7-9045-4e66-851b-0f6441328e62_Method">
    <vt:lpwstr>Privileged</vt:lpwstr>
  </property>
  <property fmtid="{D5CDD505-2E9C-101B-9397-08002B2CF9AE}" pid="5" name="MSIP_Label_ff3970a7-9045-4e66-851b-0f6441328e62_Name">
    <vt:lpwstr>THALES-CORE-02</vt:lpwstr>
  </property>
  <property fmtid="{D5CDD505-2E9C-101B-9397-08002B2CF9AE}" pid="6" name="MSIP_Label_ff3970a7-9045-4e66-851b-0f6441328e62_SiteId">
    <vt:lpwstr>6e603289-5e46-4e26-ac7c-03a85420a9a5</vt:lpwstr>
  </property>
  <property fmtid="{D5CDD505-2E9C-101B-9397-08002B2CF9AE}" pid="7" name="MSIP_Label_ff3970a7-9045-4e66-851b-0f6441328e62_ActionId">
    <vt:lpwstr>80e76ff7-79aa-4484-93a6-45caa6c73a44</vt:lpwstr>
  </property>
  <property fmtid="{D5CDD505-2E9C-101B-9397-08002B2CF9AE}" pid="8" name="MSIP_Label_ff3970a7-9045-4e66-851b-0f6441328e62_ContentBits">
    <vt:lpwstr>3</vt:lpwstr>
  </property>
  <property fmtid="{D5CDD505-2E9C-101B-9397-08002B2CF9AE}" pid="9" name="Thales-Sensitivity">
    <vt:lpwstr>{TGLIMDIS}</vt:lpwstr>
  </property>
  <property fmtid="{D5CDD505-2E9C-101B-9397-08002B2CF9AE}" pid="10" name="_MarkAsFinal">
    <vt:bool>true</vt:bool>
  </property>
</Properties>
</file>